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1790" windowHeight="11340"/>
  </bookViews>
  <sheets>
    <sheet name="小多機（1枚用）" sheetId="1" r:id="rId1"/>
  </sheets>
  <externalReferences>
    <externalReference r:id="rId2"/>
  </externalReferences>
  <definedNames>
    <definedName name="【記載例】シフト記号">'[1]【記載例】シフト記号表（勤務時間帯）'!$C$6:$C$47</definedName>
    <definedName name="_xlnm.Print_Area" localSheetId="0">'小多機（1枚用）'!$A$1:$BI$75</definedName>
    <definedName name="_xlnm.Print_Titles" localSheetId="0">'小多機（1枚用）'!$1:$20</definedName>
    <definedName name="シフト記号表">'[1]シフト記号表（勤務時間帯）'!$C$6:$C$47</definedName>
    <definedName name="職種">[1]プルダウン・リスト!$C$14:$L$14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8" i="1" l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G68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F67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G65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F64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G62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F61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AZ59" i="1" s="1"/>
  <c r="BB59" i="1" s="1"/>
  <c r="G59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Z58" i="1" s="1"/>
  <c r="BB58" i="1" s="1"/>
  <c r="V58" i="1"/>
  <c r="U58" i="1"/>
  <c r="F58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AZ56" i="1" s="1"/>
  <c r="BB56" i="1" s="1"/>
  <c r="Y56" i="1"/>
  <c r="X56" i="1"/>
  <c r="W56" i="1"/>
  <c r="V56" i="1"/>
  <c r="U56" i="1"/>
  <c r="G56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Z55" i="1" s="1"/>
  <c r="BB55" i="1" s="1"/>
  <c r="AA55" i="1"/>
  <c r="Z55" i="1"/>
  <c r="Y55" i="1"/>
  <c r="X55" i="1"/>
  <c r="W55" i="1"/>
  <c r="V55" i="1"/>
  <c r="U55" i="1"/>
  <c r="F55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Z53" i="1" s="1"/>
  <c r="BB53" i="1" s="1"/>
  <c r="V53" i="1"/>
  <c r="U53" i="1"/>
  <c r="G53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AZ52" i="1" s="1"/>
  <c r="BB52" i="1" s="1"/>
  <c r="U52" i="1"/>
  <c r="F52" i="1"/>
  <c r="AZ50" i="1"/>
  <c r="BB50" i="1" s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G50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AZ49" i="1" s="1"/>
  <c r="BB49" i="1" s="1"/>
  <c r="U49" i="1"/>
  <c r="F49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AZ47" i="1" s="1"/>
  <c r="BB47" i="1" s="1"/>
  <c r="U47" i="1"/>
  <c r="G47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AZ46" i="1" s="1"/>
  <c r="BB46" i="1" s="1"/>
  <c r="F46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AZ44" i="1" s="1"/>
  <c r="BB44" i="1" s="1"/>
  <c r="U44" i="1"/>
  <c r="G44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AZ43" i="1" s="1"/>
  <c r="BB43" i="1" s="1"/>
  <c r="F43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AZ41" i="1" s="1"/>
  <c r="BB41" i="1" s="1"/>
  <c r="G41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AZ40" i="1" s="1"/>
  <c r="BB40" i="1" s="1"/>
  <c r="F40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Z38" i="1" s="1"/>
  <c r="BB38" i="1" s="1"/>
  <c r="G38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AZ37" i="1" s="1"/>
  <c r="BB37" i="1" s="1"/>
  <c r="Y37" i="1"/>
  <c r="X37" i="1"/>
  <c r="W37" i="1"/>
  <c r="V37" i="1"/>
  <c r="U37" i="1"/>
  <c r="F37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AZ35" i="1" s="1"/>
  <c r="BB35" i="1" s="1"/>
  <c r="G35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Z34" i="1" s="1"/>
  <c r="BB34" i="1" s="1"/>
  <c r="V34" i="1"/>
  <c r="U34" i="1"/>
  <c r="F34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AZ32" i="1" s="1"/>
  <c r="BB32" i="1" s="1"/>
  <c r="Y32" i="1"/>
  <c r="X32" i="1"/>
  <c r="W32" i="1"/>
  <c r="V32" i="1"/>
  <c r="U32" i="1"/>
  <c r="G32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Z31" i="1" s="1"/>
  <c r="BB31" i="1" s="1"/>
  <c r="AA31" i="1"/>
  <c r="Z31" i="1"/>
  <c r="Y31" i="1"/>
  <c r="X31" i="1"/>
  <c r="W31" i="1"/>
  <c r="V31" i="1"/>
  <c r="U31" i="1"/>
  <c r="F31" i="1"/>
  <c r="AS73" i="1" s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Z29" i="1" s="1"/>
  <c r="BB29" i="1" s="1"/>
  <c r="V29" i="1"/>
  <c r="U29" i="1"/>
  <c r="G29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AZ28" i="1" s="1"/>
  <c r="BB28" i="1" s="1"/>
  <c r="X28" i="1"/>
  <c r="W28" i="1"/>
  <c r="V28" i="1"/>
  <c r="U28" i="1"/>
  <c r="F28" i="1"/>
  <c r="B28" i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B61" i="1" s="1"/>
  <c r="B64" i="1" s="1"/>
  <c r="B67" i="1" s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Z26" i="1" s="1"/>
  <c r="BB26" i="1" s="1"/>
  <c r="AA26" i="1"/>
  <c r="Z26" i="1"/>
  <c r="Y26" i="1"/>
  <c r="X26" i="1"/>
  <c r="W26" i="1"/>
  <c r="V26" i="1"/>
  <c r="U26" i="1"/>
  <c r="G26" i="1"/>
  <c r="AC74" i="1" s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AZ25" i="1" s="1"/>
  <c r="BB25" i="1" s="1"/>
  <c r="U25" i="1"/>
  <c r="F25" i="1"/>
  <c r="B25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Z23" i="1" s="1"/>
  <c r="BB23" i="1" s="1"/>
  <c r="X23" i="1"/>
  <c r="W23" i="1"/>
  <c r="V23" i="1"/>
  <c r="U23" i="1"/>
  <c r="G23" i="1"/>
  <c r="AR74" i="1" s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AZ22" i="1" s="1"/>
  <c r="BB22" i="1" s="1"/>
  <c r="F22" i="1"/>
  <c r="AR73" i="1" s="1"/>
  <c r="AQ19" i="1"/>
  <c r="AQ20" i="1" s="1"/>
  <c r="AK19" i="1"/>
  <c r="AK20" i="1" s="1"/>
  <c r="AA19" i="1"/>
  <c r="AA20" i="1" s="1"/>
  <c r="U19" i="1"/>
  <c r="U20" i="1" s="1"/>
  <c r="AY18" i="1"/>
  <c r="AY19" i="1" s="1"/>
  <c r="AY20" i="1" s="1"/>
  <c r="AX18" i="1"/>
  <c r="AX19" i="1" s="1"/>
  <c r="AX20" i="1" s="1"/>
  <c r="AW18" i="1"/>
  <c r="AW19" i="1" s="1"/>
  <c r="AW20" i="1" s="1"/>
  <c r="AZ16" i="1"/>
  <c r="AD2" i="1"/>
  <c r="AO19" i="1" s="1"/>
  <c r="AO20" i="1" s="1"/>
  <c r="AZ62" i="1" l="1"/>
  <c r="BB62" i="1" s="1"/>
  <c r="AZ61" i="1"/>
  <c r="BB61" i="1" s="1"/>
  <c r="AZ64" i="1"/>
  <c r="BB64" i="1" s="1"/>
  <c r="AZ65" i="1"/>
  <c r="BB65" i="1" s="1"/>
  <c r="AZ67" i="1"/>
  <c r="BB67" i="1" s="1"/>
  <c r="AZ68" i="1"/>
  <c r="BB68" i="1" s="1"/>
  <c r="Z19" i="1"/>
  <c r="Z20" i="1" s="1"/>
  <c r="AP19" i="1"/>
  <c r="AP20" i="1" s="1"/>
  <c r="AR19" i="1"/>
  <c r="AR20" i="1" s="1"/>
  <c r="AC19" i="1"/>
  <c r="AC20" i="1" s="1"/>
  <c r="AS19" i="1"/>
  <c r="AS20" i="1" s="1"/>
  <c r="AB19" i="1"/>
  <c r="AB20" i="1" s="1"/>
  <c r="AH19" i="1"/>
  <c r="AH20" i="1" s="1"/>
  <c r="AI19" i="1"/>
  <c r="AI20" i="1" s="1"/>
  <c r="AJ19" i="1"/>
  <c r="AJ20" i="1" s="1"/>
  <c r="AS74" i="1"/>
  <c r="V73" i="1"/>
  <c r="AD73" i="1"/>
  <c r="AL73" i="1"/>
  <c r="AT73" i="1"/>
  <c r="V74" i="1"/>
  <c r="AD74" i="1"/>
  <c r="AL74" i="1"/>
  <c r="AT74" i="1"/>
  <c r="AC73" i="1"/>
  <c r="W73" i="1"/>
  <c r="AE73" i="1"/>
  <c r="AM73" i="1"/>
  <c r="AU73" i="1"/>
  <c r="W74" i="1"/>
  <c r="AE74" i="1"/>
  <c r="AM74" i="1"/>
  <c r="AU74" i="1"/>
  <c r="U73" i="1"/>
  <c r="AK73" i="1"/>
  <c r="X73" i="1"/>
  <c r="AF73" i="1"/>
  <c r="AN73" i="1"/>
  <c r="AV73" i="1"/>
  <c r="X74" i="1"/>
  <c r="AF74" i="1"/>
  <c r="AN74" i="1"/>
  <c r="AV74" i="1"/>
  <c r="AT19" i="1"/>
  <c r="AT20" i="1" s="1"/>
  <c r="Y73" i="1"/>
  <c r="AG73" i="1"/>
  <c r="AO73" i="1"/>
  <c r="AW73" i="1"/>
  <c r="Y74" i="1"/>
  <c r="AG74" i="1"/>
  <c r="AO74" i="1"/>
  <c r="AW74" i="1"/>
  <c r="U74" i="1"/>
  <c r="AU19" i="1"/>
  <c r="AU20" i="1" s="1"/>
  <c r="Z73" i="1"/>
  <c r="AH73" i="1"/>
  <c r="AP73" i="1"/>
  <c r="AX73" i="1"/>
  <c r="Z74" i="1"/>
  <c r="AH74" i="1"/>
  <c r="AP74" i="1"/>
  <c r="AX74" i="1"/>
  <c r="AK74" i="1"/>
  <c r="AD19" i="1"/>
  <c r="AD20" i="1" s="1"/>
  <c r="W19" i="1"/>
  <c r="W20" i="1" s="1"/>
  <c r="AE19" i="1"/>
  <c r="AE20" i="1" s="1"/>
  <c r="X19" i="1"/>
  <c r="X20" i="1" s="1"/>
  <c r="AA73" i="1"/>
  <c r="AI73" i="1"/>
  <c r="AQ73" i="1"/>
  <c r="AY73" i="1"/>
  <c r="AA74" i="1"/>
  <c r="AI74" i="1"/>
  <c r="AQ74" i="1"/>
  <c r="AY74" i="1"/>
  <c r="V19" i="1"/>
  <c r="V20" i="1" s="1"/>
  <c r="AL19" i="1"/>
  <c r="AL20" i="1" s="1"/>
  <c r="AM19" i="1"/>
  <c r="AM20" i="1" s="1"/>
  <c r="BC8" i="1"/>
  <c r="AF19" i="1"/>
  <c r="AF20" i="1" s="1"/>
  <c r="AN19" i="1"/>
  <c r="AN20" i="1" s="1"/>
  <c r="AV19" i="1"/>
  <c r="AV20" i="1" s="1"/>
  <c r="Y19" i="1"/>
  <c r="Y20" i="1" s="1"/>
  <c r="AG19" i="1"/>
  <c r="AG20" i="1" s="1"/>
  <c r="AB73" i="1"/>
  <c r="AJ73" i="1"/>
  <c r="AB74" i="1"/>
  <c r="AJ74" i="1"/>
  <c r="AZ74" i="1" l="1"/>
  <c r="AZ73" i="1"/>
</calcChain>
</file>

<file path=xl/sharedStrings.xml><?xml version="1.0" encoding="utf-8"?>
<sst xmlns="http://schemas.openxmlformats.org/spreadsheetml/2006/main" count="99" uniqueCount="52">
  <si>
    <t>従業者の勤務の体制及び勤務形態一覧表　</t>
  </si>
  <si>
    <t>サービス種別（</t>
    <rPh sb="4" eb="6">
      <t>シュベツ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</si>
  <si>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</si>
  <si>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</si>
  <si>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</si>
  <si>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</si>
  <si>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</si>
  <si>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</si>
  <si>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</si>
  <si>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</si>
  <si>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</si>
  <si>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</si>
  <si>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</si>
  <si>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</si>
  <si>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</si>
  <si>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</si>
  <si>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</si>
  <si>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</si>
  <si>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</si>
  <si>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利用者数（通いサービス）　</t>
    <rPh sb="4" eb="7">
      <t>リヨウシャ</t>
    </rPh>
    <rPh sb="7" eb="8">
      <t>スウ</t>
    </rPh>
    <rPh sb="9" eb="10">
      <t>カヨ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</si>
  <si>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</si>
  <si>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人</t>
    <rPh sb="0" eb="1">
      <t>ニン</t>
    </rPh>
    <phoneticPr fontId="3"/>
  </si>
  <si>
    <t>(5) 日中／夜間及び深夜の時間帯の区分</t>
    <rPh sb="4" eb="6">
      <t>ニッチュウ</t>
    </rPh>
    <rPh sb="7" eb="9">
      <t>ヤカン</t>
    </rPh>
    <rPh sb="9" eb="10">
      <t>オヨ</t>
    </rPh>
    <rPh sb="11" eb="13">
      <t>シンヤ</t>
    </rPh>
    <rPh sb="14" eb="17">
      <t>ジカンタイ</t>
    </rPh>
    <rPh sb="18" eb="20">
      <t>クブン</t>
    </rPh>
    <phoneticPr fontId="3"/>
  </si>
  <si>
    <t>利用者の生活時間帯（日中）</t>
    <rPh sb="0" eb="3">
      <t>リヨウシャ</t>
    </rPh>
    <rPh sb="4" eb="6">
      <t>セイカツ</t>
    </rPh>
    <rPh sb="6" eb="9">
      <t>ジカンタイ</t>
    </rPh>
    <rPh sb="10" eb="12">
      <t>ニッチュウ</t>
    </rPh>
    <phoneticPr fontId="3"/>
  </si>
  <si>
    <t>～</t>
    <phoneticPr fontId="3"/>
  </si>
  <si>
    <t>夜間及び深夜の時間帯</t>
    <rPh sb="0" eb="2">
      <t>ヤカン</t>
    </rPh>
    <rPh sb="2" eb="3">
      <t>オヨ</t>
    </rPh>
    <rPh sb="4" eb="6">
      <t>シンヤ</t>
    </rPh>
    <rPh sb="7" eb="10">
      <t>ジカンタイ</t>
    </rPh>
    <phoneticPr fontId="3"/>
  </si>
  <si>
    <t>No</t>
    <phoneticPr fontId="3"/>
  </si>
  <si>
    <t>(6) 
職種</t>
    <phoneticPr fontId="4"/>
  </si>
  <si>
    <t>(7)
勤務
形態</t>
    <phoneticPr fontId="4"/>
  </si>
  <si>
    <t>(8) 資格</t>
    <rPh sb="4" eb="6">
      <t>シカク</t>
    </rPh>
    <phoneticPr fontId="3"/>
  </si>
  <si>
    <t>(9) 氏　名</t>
    <phoneticPr fontId="4"/>
  </si>
  <si>
    <t>日中／夜間及び深夜
の区分</t>
    <rPh sb="0" eb="2">
      <t>ニッチュウ</t>
    </rPh>
    <rPh sb="3" eb="5">
      <t>ヤカン</t>
    </rPh>
    <rPh sb="5" eb="6">
      <t>オヨ</t>
    </rPh>
    <rPh sb="7" eb="9">
      <t>シンヤ</t>
    </rPh>
    <rPh sb="11" eb="13">
      <t>クブン</t>
    </rPh>
    <phoneticPr fontId="3"/>
  </si>
  <si>
    <t>(10)</t>
    <phoneticPr fontId="3"/>
  </si>
  <si>
    <t>（宿直   ･･･</t>
    <rPh sb="1" eb="3">
      <t>シュクチョク</t>
    </rPh>
    <phoneticPr fontId="3"/>
  </si>
  <si>
    <r>
      <t xml:space="preserve">(12)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</si>
  <si>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(13)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</si>
  <si>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</si>
  <si>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</si>
  <si>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</si>
  <si>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</si>
  <si>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</si>
  <si>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9"/>
  </si>
  <si>
    <t>日中の勤務時間数</t>
    <rPh sb="0" eb="2">
      <t>ニッチュウ</t>
    </rPh>
    <rPh sb="3" eb="5">
      <t>キンム</t>
    </rPh>
    <rPh sb="5" eb="8">
      <t>ジカンスウ</t>
    </rPh>
    <phoneticPr fontId="3"/>
  </si>
  <si>
    <t>夜間・深夜の勤務時間数</t>
    <rPh sb="0" eb="2">
      <t>ヤカン</t>
    </rPh>
    <rPh sb="3" eb="5">
      <t>シンヤ</t>
    </rPh>
    <rPh sb="6" eb="8">
      <t>キンム</t>
    </rPh>
    <rPh sb="8" eb="11">
      <t>ジカンスウ</t>
    </rPh>
    <phoneticPr fontId="9"/>
  </si>
  <si>
    <t>(15) 日ごとの通いサービスの実利用者数</t>
    <rPh sb="5" eb="6">
      <t>ヒ</t>
    </rPh>
    <rPh sb="9" eb="10">
      <t>カヨ</t>
    </rPh>
    <rPh sb="16" eb="17">
      <t>ジツ</t>
    </rPh>
    <rPh sb="17" eb="20">
      <t>リヨウシャ</t>
    </rPh>
    <rPh sb="20" eb="21">
      <t>スウ</t>
    </rPh>
    <phoneticPr fontId="3"/>
  </si>
  <si>
    <t>(16) 日ごとの宿泊サービスの実利用者数</t>
    <rPh sb="5" eb="6">
      <t>ヒ</t>
    </rPh>
    <rPh sb="9" eb="11">
      <t>シュクハク</t>
    </rPh>
    <rPh sb="16" eb="17">
      <t>ジツ</t>
    </rPh>
    <rPh sb="17" eb="20">
      <t>リヨウシャ</t>
    </rPh>
    <rPh sb="20" eb="21">
      <t>スウ</t>
    </rPh>
    <phoneticPr fontId="3"/>
  </si>
  <si>
    <t>(17) 介護従業者の日中の勤務時間の合計</t>
    <rPh sb="5" eb="7">
      <t>カイゴ</t>
    </rPh>
    <rPh sb="7" eb="10">
      <t>ジュウギョウシャ</t>
    </rPh>
    <rPh sb="11" eb="13">
      <t>ニッチュウ</t>
    </rPh>
    <rPh sb="14" eb="16">
      <t>キンム</t>
    </rPh>
    <rPh sb="16" eb="18">
      <t>ジカン</t>
    </rPh>
    <rPh sb="19" eb="21">
      <t>ゴウケイ</t>
    </rPh>
    <phoneticPr fontId="3"/>
  </si>
  <si>
    <t>(18) 介護従業者の夜間・深夜の勤務時間の合計</t>
    <rPh sb="5" eb="7">
      <t>カイゴ</t>
    </rPh>
    <rPh sb="7" eb="10">
      <t>ジュウギョウシャ</t>
    </rPh>
    <rPh sb="11" eb="13">
      <t>ヤカン</t>
    </rPh>
    <rPh sb="14" eb="16">
      <t>シンヤ</t>
    </rPh>
    <rPh sb="17" eb="19">
      <t>キンム</t>
    </rPh>
    <rPh sb="19" eb="21">
      <t>ジカン</t>
    </rPh>
    <rPh sb="22" eb="24">
      <t>ゴウケイ</t>
    </rPh>
    <phoneticPr fontId="3"/>
  </si>
  <si>
    <r>
      <t>(14) 宿直①　（上記における該当者の</t>
    </r>
    <r>
      <rPr>
        <b/>
        <sz val="14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</si>
  <si>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r>
      <t>(14) 宿直②　（上記における該当者の</t>
    </r>
    <r>
      <rPr>
        <b/>
        <sz val="14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</si>
  <si>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t>様式第１号の５（第２条関係）</t>
    <rPh sb="0" eb="3">
      <t>ヨウシキダイ</t>
    </rPh>
    <rPh sb="4" eb="5">
      <t>ゴウ</t>
    </rPh>
    <rPh sb="8" eb="9">
      <t>ダイ</t>
    </rPh>
    <rPh sb="10" eb="13">
      <t>ジョウカンケイ</t>
    </rPh>
    <phoneticPr fontId="3"/>
  </si>
  <si>
    <t>（サテライト型）小規模多機能型居宅介護・介護予防小規模多機能型居宅介護</t>
    <rPh sb="8" eb="11">
      <t>ショウキボ</t>
    </rPh>
    <rPh sb="11" eb="14">
      <t>タキノウ</t>
    </rPh>
    <rPh sb="14" eb="15">
      <t>ガタ</t>
    </rPh>
    <rPh sb="15" eb="17">
      <t>キョタク</t>
    </rPh>
    <rPh sb="17" eb="19">
      <t>カイゴ</t>
    </rPh>
    <rPh sb="20" eb="22">
      <t>カイゴ</t>
    </rPh>
    <rPh sb="22" eb="24">
      <t>ヨボウ</t>
    </rPh>
    <rPh sb="24" eb="27">
      <t>ショウキボ</t>
    </rPh>
    <rPh sb="27" eb="30">
      <t>タキノウ</t>
    </rPh>
    <rPh sb="30" eb="31">
      <t>ガタ</t>
    </rPh>
    <rPh sb="31" eb="33">
      <t>キョタク</t>
    </rPh>
    <rPh sb="33" eb="35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</si>
</sst>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#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 diagonalUp="1">
      <left style="double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5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textRotation="9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quotePrefix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177" fontId="2" fillId="0" borderId="1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5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10" fillId="0" borderId="47" xfId="0" applyFont="1" applyFill="1" applyBorder="1" applyAlignment="1">
      <alignment vertical="center"/>
    </xf>
    <xf numFmtId="0" fontId="10" fillId="0" borderId="48" xfId="0" applyFont="1" applyFill="1" applyBorder="1" applyAlignment="1">
      <alignment vertical="center"/>
    </xf>
    <xf numFmtId="177" fontId="2" fillId="0" borderId="49" xfId="0" applyNumberFormat="1" applyFont="1" applyFill="1" applyBorder="1" applyAlignment="1">
      <alignment horizontal="center" vertical="center" shrinkToFit="1"/>
    </xf>
    <xf numFmtId="177" fontId="2" fillId="0" borderId="50" xfId="0" applyNumberFormat="1" applyFont="1" applyFill="1" applyBorder="1" applyAlignment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10" fillId="0" borderId="61" xfId="0" applyFont="1" applyFill="1" applyBorder="1" applyAlignment="1">
      <alignment vertical="center"/>
    </xf>
    <xf numFmtId="0" fontId="10" fillId="0" borderId="62" xfId="0" applyFont="1" applyFill="1" applyBorder="1" applyAlignment="1">
      <alignment horizontal="center" vertical="center"/>
    </xf>
    <xf numFmtId="177" fontId="2" fillId="0" borderId="63" xfId="0" applyNumberFormat="1" applyFont="1" applyFill="1" applyBorder="1" applyAlignment="1">
      <alignment horizontal="center" vertical="center" shrinkToFit="1"/>
    </xf>
    <xf numFmtId="177" fontId="2" fillId="0" borderId="64" xfId="0" applyNumberFormat="1" applyFont="1" applyFill="1" applyBorder="1" applyAlignment="1">
      <alignment horizontal="center" vertical="center" shrinkToFit="1"/>
    </xf>
    <xf numFmtId="177" fontId="2" fillId="0" borderId="65" xfId="0" applyNumberFormat="1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vertical="center"/>
    </xf>
    <xf numFmtId="0" fontId="2" fillId="0" borderId="73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8" fillId="0" borderId="75" xfId="0" applyFont="1" applyFill="1" applyBorder="1" applyAlignment="1">
      <alignment vertical="center"/>
    </xf>
    <xf numFmtId="0" fontId="8" fillId="0" borderId="72" xfId="0" applyFont="1" applyFill="1" applyBorder="1" applyAlignment="1">
      <alignment vertical="center"/>
    </xf>
    <xf numFmtId="0" fontId="10" fillId="0" borderId="72" xfId="0" applyFont="1" applyFill="1" applyBorder="1" applyAlignment="1">
      <alignment vertical="center"/>
    </xf>
    <xf numFmtId="0" fontId="10" fillId="0" borderId="76" xfId="0" applyFont="1" applyFill="1" applyBorder="1" applyAlignment="1">
      <alignment vertical="center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/>
    </xf>
    <xf numFmtId="0" fontId="8" fillId="0" borderId="83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/>
    </xf>
    <xf numFmtId="0" fontId="10" fillId="0" borderId="84" xfId="0" applyFont="1" applyFill="1" applyBorder="1" applyAlignment="1">
      <alignment vertical="center"/>
    </xf>
    <xf numFmtId="0" fontId="10" fillId="0" borderId="67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vertical="center"/>
    </xf>
    <xf numFmtId="0" fontId="8" fillId="0" borderId="86" xfId="0" applyFont="1" applyFill="1" applyBorder="1" applyAlignment="1">
      <alignment vertical="center"/>
    </xf>
    <xf numFmtId="0" fontId="10" fillId="0" borderId="86" xfId="0" applyFont="1" applyFill="1" applyBorder="1" applyAlignment="1">
      <alignment vertical="center"/>
    </xf>
    <xf numFmtId="0" fontId="10" fillId="0" borderId="87" xfId="0" applyFont="1" applyFill="1" applyBorder="1" applyAlignment="1">
      <alignment vertical="center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89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0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88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4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8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7" xfId="0" applyNumberFormat="1" applyFont="1" applyFill="1" applyBorder="1" applyAlignment="1">
      <alignment horizontal="center" vertical="center" shrinkToFit="1"/>
    </xf>
    <xf numFmtId="177" fontId="6" fillId="0" borderId="64" xfId="0" applyNumberFormat="1" applyFont="1" applyFill="1" applyBorder="1" applyAlignment="1">
      <alignment horizontal="center" vertical="center" shrinkToFit="1"/>
    </xf>
    <xf numFmtId="177" fontId="6" fillId="0" borderId="25" xfId="0" applyNumberFormat="1" applyFont="1" applyFill="1" applyBorder="1" applyAlignment="1">
      <alignment horizontal="center" vertical="center" shrinkToFit="1"/>
    </xf>
    <xf numFmtId="177" fontId="6" fillId="0" borderId="109" xfId="0" applyNumberFormat="1" applyFont="1" applyFill="1" applyBorder="1" applyAlignment="1">
      <alignment horizontal="center" vertical="center" shrinkToFit="1"/>
    </xf>
    <xf numFmtId="177" fontId="6" fillId="0" borderId="107" xfId="0" applyNumberFormat="1" applyFont="1" applyFill="1" applyBorder="1" applyAlignment="1">
      <alignment horizontal="center" vertical="center" shrinkToFit="1"/>
    </xf>
    <xf numFmtId="177" fontId="6" fillId="0" borderId="108" xfId="0" applyNumberFormat="1" applyFont="1" applyFill="1" applyBorder="1" applyAlignment="1">
      <alignment horizontal="center" vertical="center" shrinkToFit="1"/>
    </xf>
    <xf numFmtId="177" fontId="6" fillId="0" borderId="106" xfId="0" applyNumberFormat="1" applyFont="1" applyFill="1" applyBorder="1" applyAlignment="1">
      <alignment horizontal="center" vertical="center" shrinkToFit="1"/>
    </xf>
    <xf numFmtId="177" fontId="6" fillId="0" borderId="110" xfId="0" applyNumberFormat="1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right" vertical="center"/>
    </xf>
    <xf numFmtId="0" fontId="11" fillId="0" borderId="0" xfId="0" applyFont="1" applyFill="1" applyProtection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center" vertical="center" wrapText="1"/>
    </xf>
    <xf numFmtId="0" fontId="12" fillId="0" borderId="35" xfId="0" applyNumberFormat="1" applyFont="1" applyFill="1" applyBorder="1" applyAlignment="1">
      <alignment horizontal="center" vertical="center" wrapText="1"/>
    </xf>
    <xf numFmtId="0" fontId="12" fillId="0" borderId="36" xfId="0" applyNumberFormat="1" applyFont="1" applyFill="1" applyBorder="1" applyAlignment="1">
      <alignment horizontal="center" vertical="center" wrapText="1"/>
    </xf>
    <xf numFmtId="0" fontId="12" fillId="0" borderId="37" xfId="0" applyNumberFormat="1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/>
    </xf>
    <xf numFmtId="177" fontId="6" fillId="0" borderId="93" xfId="0" applyNumberFormat="1" applyFont="1" applyFill="1" applyBorder="1" applyAlignment="1">
      <alignment horizontal="center" vertical="center" shrinkToFit="1"/>
    </xf>
    <xf numFmtId="177" fontId="6" fillId="0" borderId="94" xfId="0" applyNumberFormat="1" applyFont="1" applyFill="1" applyBorder="1" applyAlignment="1">
      <alignment horizontal="center" vertical="center" shrinkToFit="1"/>
    </xf>
    <xf numFmtId="177" fontId="6" fillId="0" borderId="99" xfId="0" applyNumberFormat="1" applyFont="1" applyFill="1" applyBorder="1" applyAlignment="1">
      <alignment horizontal="center" vertical="center" shrinkToFit="1"/>
    </xf>
    <xf numFmtId="177" fontId="6" fillId="0" borderId="100" xfId="0" applyNumberFormat="1" applyFont="1" applyFill="1" applyBorder="1" applyAlignment="1">
      <alignment horizontal="center" vertical="center" shrinkToFit="1"/>
    </xf>
    <xf numFmtId="177" fontId="6" fillId="0" borderId="103" xfId="0" applyNumberFormat="1" applyFont="1" applyFill="1" applyBorder="1" applyAlignment="1">
      <alignment horizontal="center" vertical="center" shrinkToFit="1"/>
    </xf>
    <xf numFmtId="177" fontId="6" fillId="0" borderId="104" xfId="0" applyNumberFormat="1" applyFont="1" applyFill="1" applyBorder="1" applyAlignment="1">
      <alignment horizontal="center" vertical="center" shrinkToFit="1"/>
    </xf>
    <xf numFmtId="0" fontId="7" fillId="0" borderId="95" xfId="0" applyFont="1" applyFill="1" applyBorder="1" applyAlignment="1">
      <alignment horizontal="center" vertical="center" wrapText="1"/>
    </xf>
    <xf numFmtId="0" fontId="7" fillId="0" borderId="94" xfId="0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7" fillId="0" borderId="100" xfId="0" applyFont="1" applyFill="1" applyBorder="1" applyAlignment="1">
      <alignment horizontal="center" vertical="center" wrapText="1"/>
    </xf>
    <xf numFmtId="0" fontId="7" fillId="0" borderId="102" xfId="0" applyFont="1" applyFill="1" applyBorder="1" applyAlignment="1">
      <alignment horizontal="center" vertical="center" wrapText="1"/>
    </xf>
    <xf numFmtId="0" fontId="7" fillId="0" borderId="111" xfId="0" applyFont="1" applyFill="1" applyBorder="1" applyAlignment="1">
      <alignment horizontal="center" vertical="center" wrapText="1"/>
    </xf>
    <xf numFmtId="0" fontId="7" fillId="0" borderId="112" xfId="0" applyFont="1" applyFill="1" applyBorder="1" applyAlignment="1">
      <alignment horizontal="center" vertical="center" wrapText="1"/>
    </xf>
    <xf numFmtId="0" fontId="7" fillId="0" borderId="113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177" fontId="12" fillId="0" borderId="105" xfId="1" applyNumberFormat="1" applyFont="1" applyFill="1" applyBorder="1" applyAlignment="1">
      <alignment horizontal="right" vertical="center" shrinkToFit="1"/>
    </xf>
    <xf numFmtId="177" fontId="12" fillId="0" borderId="2" xfId="1" applyNumberFormat="1" applyFont="1" applyFill="1" applyBorder="1" applyAlignment="1">
      <alignment horizontal="right" vertical="center" shrinkToFit="1"/>
    </xf>
    <xf numFmtId="0" fontId="6" fillId="0" borderId="106" xfId="0" applyFont="1" applyFill="1" applyBorder="1" applyAlignment="1">
      <alignment horizontal="center" vertical="center"/>
    </xf>
    <xf numFmtId="0" fontId="6" fillId="0" borderId="107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177" fontId="12" fillId="0" borderId="38" xfId="1" applyNumberFormat="1" applyFont="1" applyFill="1" applyBorder="1" applyAlignment="1">
      <alignment horizontal="right" vertical="center" shrinkToFit="1"/>
    </xf>
    <xf numFmtId="177" fontId="12" fillId="0" borderId="29" xfId="1" applyNumberFormat="1" applyFont="1" applyFill="1" applyBorder="1" applyAlignment="1">
      <alignment horizontal="right" vertical="center" shrinkToFit="1"/>
    </xf>
    <xf numFmtId="177" fontId="11" fillId="0" borderId="82" xfId="0" applyNumberFormat="1" applyFont="1" applyFill="1" applyBorder="1" applyAlignment="1">
      <alignment horizontal="center" vertical="center" wrapText="1"/>
    </xf>
    <xf numFmtId="177" fontId="11" fillId="0" borderId="81" xfId="0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 applyProtection="1">
      <alignment horizontal="left" vertical="center" wrapText="1"/>
      <protection locked="0"/>
    </xf>
    <xf numFmtId="0" fontId="2" fillId="0" borderId="72" xfId="0" applyFont="1" applyFill="1" applyBorder="1" applyAlignment="1" applyProtection="1">
      <alignment horizontal="left" vertical="center" wrapText="1"/>
      <protection locked="0"/>
    </xf>
    <xf numFmtId="0" fontId="2" fillId="0" borderId="76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77" fontId="11" fillId="0" borderId="52" xfId="0" applyNumberFormat="1" applyFont="1" applyFill="1" applyBorder="1" applyAlignment="1">
      <alignment horizontal="center" vertical="center" wrapText="1"/>
    </xf>
    <xf numFmtId="177" fontId="11" fillId="0" borderId="48" xfId="0" applyNumberFormat="1" applyFont="1" applyFill="1" applyBorder="1" applyAlignment="1">
      <alignment horizontal="center" vertical="center" wrapText="1"/>
    </xf>
    <xf numFmtId="177" fontId="11" fillId="0" borderId="53" xfId="0" applyNumberFormat="1" applyFont="1" applyFill="1" applyBorder="1" applyAlignment="1">
      <alignment horizontal="center" vertical="center" wrapText="1"/>
    </xf>
    <xf numFmtId="177" fontId="11" fillId="0" borderId="66" xfId="0" applyNumberFormat="1" applyFont="1" applyFill="1" applyBorder="1" applyAlignment="1">
      <alignment horizontal="center" vertical="center" wrapText="1"/>
    </xf>
    <xf numFmtId="177" fontId="11" fillId="0" borderId="67" xfId="0" applyNumberFormat="1" applyFont="1" applyFill="1" applyBorder="1" applyAlignment="1">
      <alignment horizontal="center" vertical="center" wrapText="1"/>
    </xf>
    <xf numFmtId="177" fontId="11" fillId="0" borderId="68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71" xfId="0" applyFont="1" applyFill="1" applyBorder="1" applyAlignment="1" applyProtection="1">
      <alignment horizontal="center" vertical="center" shrinkToFit="1"/>
      <protection locked="0"/>
    </xf>
    <xf numFmtId="0" fontId="2" fillId="0" borderId="72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75" xfId="0" applyFont="1" applyFill="1" applyBorder="1" applyAlignment="1" applyProtection="1">
      <alignment horizontal="center" vertical="center" wrapText="1"/>
      <protection locked="0"/>
    </xf>
    <xf numFmtId="0" fontId="2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75" xfId="0" applyFont="1" applyFill="1" applyBorder="1" applyAlignment="1" applyProtection="1">
      <alignment horizontal="left" vertical="center" shrinkToFit="1"/>
      <protection locked="0"/>
    </xf>
    <xf numFmtId="0" fontId="2" fillId="0" borderId="72" xfId="0" applyFont="1" applyFill="1" applyBorder="1" applyAlignment="1" applyProtection="1">
      <alignment horizontal="left" vertical="center" shrinkToFit="1"/>
      <protection locked="0"/>
    </xf>
    <xf numFmtId="0" fontId="2" fillId="0" borderId="73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17" xfId="0" applyFont="1" applyFill="1" applyBorder="1" applyAlignment="1" applyProtection="1">
      <alignment horizontal="left" vertical="center" shrinkToFit="1"/>
      <protection locked="0"/>
    </xf>
    <xf numFmtId="0" fontId="2" fillId="0" borderId="32" xfId="0" applyFont="1" applyFill="1" applyBorder="1" applyAlignment="1" applyProtection="1">
      <alignment horizontal="left" vertical="center" shrinkToFit="1"/>
      <protection locked="0"/>
    </xf>
    <xf numFmtId="0" fontId="2" fillId="0" borderId="29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Fill="1" applyBorder="1" applyAlignment="1" applyProtection="1">
      <alignment horizontal="left" vertical="center" shrinkToFit="1"/>
      <protection locked="0"/>
    </xf>
    <xf numFmtId="177" fontId="11" fillId="0" borderId="80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left" vertical="center" shrinkToFit="1"/>
      <protection locked="0"/>
    </xf>
    <xf numFmtId="0" fontId="2" fillId="0" borderId="56" xfId="0" applyFont="1" applyFill="1" applyBorder="1" applyAlignment="1" applyProtection="1">
      <alignment horizontal="left" vertical="center" shrinkToFit="1"/>
      <protection locked="0"/>
    </xf>
    <xf numFmtId="0" fontId="2" fillId="0" borderId="57" xfId="0" applyFont="1" applyFill="1" applyBorder="1" applyAlignment="1" applyProtection="1">
      <alignment horizontal="left" vertical="center" shrinkToFit="1"/>
      <protection locked="0"/>
    </xf>
    <xf numFmtId="177" fontId="11" fillId="0" borderId="44" xfId="0" applyNumberFormat="1" applyFont="1" applyFill="1" applyBorder="1" applyAlignment="1">
      <alignment horizontal="center" vertical="center" wrapText="1"/>
    </xf>
    <xf numFmtId="177" fontId="11" fillId="0" borderId="43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 applyProtection="1">
      <alignment horizontal="center" vertical="center"/>
      <protection locked="0"/>
    </xf>
    <xf numFmtId="20" fontId="11" fillId="0" borderId="2" xfId="0" applyNumberFormat="1" applyFont="1" applyFill="1" applyBorder="1" applyAlignment="1" applyProtection="1">
      <alignment horizontal="center" vertical="center"/>
      <protection locked="0"/>
    </xf>
    <xf numFmtId="2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7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177" fontId="11" fillId="0" borderId="4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77"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小多機"/>
      <sheetName val="【記載例】シフト記号表（勤務時間帯）"/>
      <sheetName val="小多機(50人)"/>
      <sheetName val="小多機（1枚用）"/>
      <sheetName val="シフト記号表（勤務時間帯）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G6" t="str">
            <v>～</v>
          </cell>
          <cell r="I6" t="str">
            <v>（</v>
          </cell>
          <cell r="J6">
            <v>0</v>
          </cell>
          <cell r="K6" t="str">
            <v>）</v>
          </cell>
          <cell r="L6" t="str">
            <v/>
          </cell>
          <cell r="N6">
            <v>0.29166666666666669</v>
          </cell>
          <cell r="O6" t="str">
            <v>～</v>
          </cell>
          <cell r="P6">
            <v>0.83333333333333337</v>
          </cell>
          <cell r="R6" t="str">
            <v/>
          </cell>
          <cell r="S6" t="str">
            <v>～</v>
          </cell>
          <cell r="T6" t="str">
            <v/>
          </cell>
          <cell r="U6" t="str">
            <v>（</v>
          </cell>
          <cell r="V6">
            <v>0</v>
          </cell>
          <cell r="W6" t="str">
            <v>）</v>
          </cell>
          <cell r="X6" t="str">
            <v/>
          </cell>
          <cell r="Z6" t="str">
            <v/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G7" t="str">
            <v>～</v>
          </cell>
          <cell r="I7" t="str">
            <v>（</v>
          </cell>
          <cell r="J7">
            <v>0</v>
          </cell>
          <cell r="K7" t="str">
            <v>）</v>
          </cell>
          <cell r="L7" t="str">
            <v/>
          </cell>
          <cell r="N7">
            <v>0.29166666666666669</v>
          </cell>
          <cell r="O7" t="str">
            <v>～</v>
          </cell>
          <cell r="P7">
            <v>0.83333333333333337</v>
          </cell>
          <cell r="R7" t="str">
            <v/>
          </cell>
          <cell r="S7" t="str">
            <v>～</v>
          </cell>
          <cell r="T7" t="str">
            <v/>
          </cell>
          <cell r="U7" t="str">
            <v>（</v>
          </cell>
          <cell r="V7">
            <v>0</v>
          </cell>
          <cell r="W7" t="str">
            <v>）</v>
          </cell>
          <cell r="X7" t="str">
            <v/>
          </cell>
          <cell r="Z7" t="str">
            <v/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G8" t="str">
            <v>～</v>
          </cell>
          <cell r="I8" t="str">
            <v>（</v>
          </cell>
          <cell r="J8">
            <v>0</v>
          </cell>
          <cell r="K8" t="str">
            <v>）</v>
          </cell>
          <cell r="L8" t="str">
            <v/>
          </cell>
          <cell r="N8">
            <v>0.29166666666666669</v>
          </cell>
          <cell r="O8" t="str">
            <v>～</v>
          </cell>
          <cell r="P8">
            <v>0.83333333333333337</v>
          </cell>
          <cell r="R8" t="str">
            <v/>
          </cell>
          <cell r="S8" t="str">
            <v>～</v>
          </cell>
          <cell r="T8" t="str">
            <v/>
          </cell>
          <cell r="U8" t="str">
            <v>（</v>
          </cell>
          <cell r="V8">
            <v>0</v>
          </cell>
          <cell r="W8" t="str">
            <v>）</v>
          </cell>
          <cell r="X8" t="str">
            <v/>
          </cell>
          <cell r="Z8" t="str">
            <v/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G9" t="str">
            <v>～</v>
          </cell>
          <cell r="I9" t="str">
            <v>（</v>
          </cell>
          <cell r="J9">
            <v>0</v>
          </cell>
          <cell r="K9" t="str">
            <v>）</v>
          </cell>
          <cell r="L9" t="str">
            <v/>
          </cell>
          <cell r="N9">
            <v>0.29166666666666669</v>
          </cell>
          <cell r="O9" t="str">
            <v>～</v>
          </cell>
          <cell r="P9">
            <v>0.83333333333333337</v>
          </cell>
          <cell r="R9" t="str">
            <v/>
          </cell>
          <cell r="S9" t="str">
            <v>～</v>
          </cell>
          <cell r="T9" t="str">
            <v/>
          </cell>
          <cell r="U9" t="str">
            <v>（</v>
          </cell>
          <cell r="V9">
            <v>0</v>
          </cell>
          <cell r="W9" t="str">
            <v>）</v>
          </cell>
          <cell r="X9" t="str">
            <v/>
          </cell>
          <cell r="Z9" t="str">
            <v/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  <cell r="N10">
            <v>0.29166666666666669</v>
          </cell>
          <cell r="O10" t="str">
            <v>～</v>
          </cell>
          <cell r="P10">
            <v>0.83333333333333337</v>
          </cell>
          <cell r="R10" t="str">
            <v/>
          </cell>
          <cell r="S10" t="str">
            <v>～</v>
          </cell>
          <cell r="T10" t="str">
            <v/>
          </cell>
          <cell r="U10" t="str">
            <v>（</v>
          </cell>
          <cell r="V10">
            <v>0</v>
          </cell>
          <cell r="W10" t="str">
            <v>）</v>
          </cell>
          <cell r="X10" t="str">
            <v/>
          </cell>
          <cell r="Z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  <cell r="N11">
            <v>0.29166666666666669</v>
          </cell>
          <cell r="O11" t="str">
            <v>～</v>
          </cell>
          <cell r="P11">
            <v>0.83333333333333337</v>
          </cell>
          <cell r="R11" t="str">
            <v/>
          </cell>
          <cell r="S11" t="str">
            <v>～</v>
          </cell>
          <cell r="T11" t="str">
            <v/>
          </cell>
          <cell r="U11" t="str">
            <v>（</v>
          </cell>
          <cell r="V11">
            <v>0</v>
          </cell>
          <cell r="W11" t="str">
            <v>）</v>
          </cell>
          <cell r="X11" t="str">
            <v/>
          </cell>
          <cell r="Z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  <cell r="N12">
            <v>0.29166666666666669</v>
          </cell>
          <cell r="O12" t="str">
            <v>～</v>
          </cell>
          <cell r="P12">
            <v>0.83333333333333337</v>
          </cell>
          <cell r="R12" t="str">
            <v/>
          </cell>
          <cell r="S12" t="str">
            <v>～</v>
          </cell>
          <cell r="T12" t="str">
            <v/>
          </cell>
          <cell r="U12" t="str">
            <v>（</v>
          </cell>
          <cell r="V12">
            <v>0</v>
          </cell>
          <cell r="W12" t="str">
            <v>）</v>
          </cell>
          <cell r="X12" t="str">
            <v/>
          </cell>
          <cell r="Z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  <cell r="N13">
            <v>0.29166666666666669</v>
          </cell>
          <cell r="O13" t="str">
            <v>～</v>
          </cell>
          <cell r="P13">
            <v>0.83333333333333337</v>
          </cell>
          <cell r="R13" t="str">
            <v/>
          </cell>
          <cell r="S13" t="str">
            <v>～</v>
          </cell>
          <cell r="T13" t="str">
            <v/>
          </cell>
          <cell r="U13" t="str">
            <v>（</v>
          </cell>
          <cell r="V13">
            <v>0</v>
          </cell>
          <cell r="W13" t="str">
            <v>）</v>
          </cell>
          <cell r="X13" t="str">
            <v/>
          </cell>
          <cell r="Z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  <cell r="N14">
            <v>0.29166666666666669</v>
          </cell>
          <cell r="O14" t="str">
            <v>～</v>
          </cell>
          <cell r="P14">
            <v>0.83333333333333337</v>
          </cell>
          <cell r="R14" t="str">
            <v/>
          </cell>
          <cell r="S14" t="str">
            <v>～</v>
          </cell>
          <cell r="T14" t="str">
            <v/>
          </cell>
          <cell r="U14" t="str">
            <v>（</v>
          </cell>
          <cell r="V14">
            <v>0</v>
          </cell>
          <cell r="W14" t="str">
            <v>）</v>
          </cell>
          <cell r="X14" t="str">
            <v/>
          </cell>
          <cell r="Z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  <cell r="N15">
            <v>0.29166666666666669</v>
          </cell>
          <cell r="O15" t="str">
            <v>～</v>
          </cell>
          <cell r="P15">
            <v>0.83333333333333337</v>
          </cell>
          <cell r="R15" t="str">
            <v/>
          </cell>
          <cell r="S15" t="str">
            <v>～</v>
          </cell>
          <cell r="T15" t="str">
            <v/>
          </cell>
          <cell r="U15" t="str">
            <v>（</v>
          </cell>
          <cell r="V15">
            <v>0</v>
          </cell>
          <cell r="W15" t="str">
            <v>）</v>
          </cell>
          <cell r="X15" t="str">
            <v/>
          </cell>
          <cell r="Z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  <cell r="N16">
            <v>0.29166666666666669</v>
          </cell>
          <cell r="O16" t="str">
            <v>～</v>
          </cell>
          <cell r="P16">
            <v>0.83333333333333337</v>
          </cell>
          <cell r="R16" t="str">
            <v/>
          </cell>
          <cell r="S16" t="str">
            <v>～</v>
          </cell>
          <cell r="T16" t="str">
            <v/>
          </cell>
          <cell r="U16" t="str">
            <v>（</v>
          </cell>
          <cell r="V16">
            <v>0</v>
          </cell>
          <cell r="W16" t="str">
            <v>）</v>
          </cell>
          <cell r="X16" t="str">
            <v/>
          </cell>
          <cell r="Z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  <cell r="N17">
            <v>0.29166666666666669</v>
          </cell>
          <cell r="O17" t="str">
            <v>～</v>
          </cell>
          <cell r="P17">
            <v>0.83333333333333337</v>
          </cell>
          <cell r="R17" t="str">
            <v/>
          </cell>
          <cell r="S17" t="str">
            <v>～</v>
          </cell>
          <cell r="T17" t="str">
            <v/>
          </cell>
          <cell r="U17" t="str">
            <v>（</v>
          </cell>
          <cell r="V17">
            <v>0</v>
          </cell>
          <cell r="W17" t="str">
            <v>）</v>
          </cell>
          <cell r="X17" t="str">
            <v/>
          </cell>
          <cell r="Z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  <cell r="N18">
            <v>0.29166666666666669</v>
          </cell>
          <cell r="O18" t="str">
            <v>～</v>
          </cell>
          <cell r="P18">
            <v>0.83333333333333337</v>
          </cell>
          <cell r="R18" t="str">
            <v/>
          </cell>
          <cell r="S18" t="str">
            <v>～</v>
          </cell>
          <cell r="T18" t="str">
            <v/>
          </cell>
          <cell r="U18" t="str">
            <v>（</v>
          </cell>
          <cell r="V18">
            <v>0</v>
          </cell>
          <cell r="W18" t="str">
            <v>）</v>
          </cell>
          <cell r="X18" t="str">
            <v/>
          </cell>
          <cell r="Z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  <cell r="N19">
            <v>0.29166666666666669</v>
          </cell>
          <cell r="O19" t="str">
            <v>～</v>
          </cell>
          <cell r="P19">
            <v>0.83333333333333337</v>
          </cell>
          <cell r="R19" t="str">
            <v/>
          </cell>
          <cell r="S19" t="str">
            <v>～</v>
          </cell>
          <cell r="T19" t="str">
            <v/>
          </cell>
          <cell r="U19" t="str">
            <v>（</v>
          </cell>
          <cell r="V19">
            <v>0</v>
          </cell>
          <cell r="W19" t="str">
            <v>）</v>
          </cell>
          <cell r="X19" t="str">
            <v/>
          </cell>
          <cell r="Z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  <cell r="N20">
            <v>0.29166666666666669</v>
          </cell>
          <cell r="O20" t="str">
            <v>～</v>
          </cell>
          <cell r="P20">
            <v>0.83333333333333337</v>
          </cell>
          <cell r="R20" t="str">
            <v/>
          </cell>
          <cell r="S20" t="str">
            <v>～</v>
          </cell>
          <cell r="T20" t="str">
            <v/>
          </cell>
          <cell r="U20" t="str">
            <v>（</v>
          </cell>
          <cell r="V20">
            <v>0</v>
          </cell>
          <cell r="W20" t="str">
            <v>）</v>
          </cell>
          <cell r="X20" t="str">
            <v/>
          </cell>
          <cell r="Z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  <cell r="N21">
            <v>0.29166666666666669</v>
          </cell>
          <cell r="O21" t="str">
            <v>～</v>
          </cell>
          <cell r="P21">
            <v>0.83333333333333337</v>
          </cell>
          <cell r="R21" t="str">
            <v/>
          </cell>
          <cell r="S21" t="str">
            <v>～</v>
          </cell>
          <cell r="T21" t="str">
            <v/>
          </cell>
          <cell r="U21" t="str">
            <v>（</v>
          </cell>
          <cell r="V21">
            <v>0</v>
          </cell>
          <cell r="W21" t="str">
            <v>）</v>
          </cell>
          <cell r="X21" t="str">
            <v/>
          </cell>
          <cell r="Z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  <cell r="N22">
            <v>0.29166666666666669</v>
          </cell>
          <cell r="O22" t="str">
            <v>～</v>
          </cell>
          <cell r="P22">
            <v>0.83333333333333337</v>
          </cell>
          <cell r="R22" t="str">
            <v/>
          </cell>
          <cell r="S22" t="str">
            <v>～</v>
          </cell>
          <cell r="T22" t="str">
            <v/>
          </cell>
          <cell r="U22" t="str">
            <v>（</v>
          </cell>
          <cell r="V22">
            <v>0</v>
          </cell>
          <cell r="W22" t="str">
            <v>）</v>
          </cell>
          <cell r="X22" t="str">
            <v/>
          </cell>
          <cell r="Z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  <cell r="O23" t="str">
            <v>～</v>
          </cell>
          <cell r="S23" t="str">
            <v>～</v>
          </cell>
          <cell r="U23" t="str">
            <v>（</v>
          </cell>
          <cell r="W23" t="str">
            <v>）</v>
          </cell>
          <cell r="X23">
            <v>1</v>
          </cell>
          <cell r="Z23" t="str">
            <v>-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  <cell r="O24" t="str">
            <v>～</v>
          </cell>
          <cell r="S24" t="str">
            <v>～</v>
          </cell>
          <cell r="U24" t="str">
            <v>（</v>
          </cell>
          <cell r="W24" t="str">
            <v>）</v>
          </cell>
          <cell r="X24">
            <v>2</v>
          </cell>
          <cell r="Z24" t="str">
            <v>-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  <cell r="O25" t="str">
            <v>～</v>
          </cell>
          <cell r="S25" t="str">
            <v>～</v>
          </cell>
          <cell r="U25" t="str">
            <v>（</v>
          </cell>
          <cell r="W25" t="str">
            <v>）</v>
          </cell>
          <cell r="X25">
            <v>3</v>
          </cell>
          <cell r="Z25" t="str">
            <v>-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  <cell r="O26" t="str">
            <v>～</v>
          </cell>
          <cell r="S26" t="str">
            <v>～</v>
          </cell>
          <cell r="U26" t="str">
            <v>（</v>
          </cell>
          <cell r="W26" t="str">
            <v>）</v>
          </cell>
          <cell r="X26">
            <v>4</v>
          </cell>
          <cell r="Z26" t="str">
            <v>-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  <cell r="O27" t="str">
            <v>～</v>
          </cell>
          <cell r="S27" t="str">
            <v>～</v>
          </cell>
          <cell r="U27" t="str">
            <v>（</v>
          </cell>
          <cell r="W27" t="str">
            <v>）</v>
          </cell>
          <cell r="X27">
            <v>5</v>
          </cell>
          <cell r="Z27" t="str">
            <v>-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  <cell r="O28" t="str">
            <v>～</v>
          </cell>
          <cell r="S28" t="str">
            <v>～</v>
          </cell>
          <cell r="U28" t="str">
            <v>（</v>
          </cell>
          <cell r="W28" t="str">
            <v>）</v>
          </cell>
          <cell r="X28">
            <v>6</v>
          </cell>
          <cell r="Z28" t="str">
            <v>-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  <cell r="O29" t="str">
            <v>～</v>
          </cell>
          <cell r="S29" t="str">
            <v>～</v>
          </cell>
          <cell r="U29" t="str">
            <v>（</v>
          </cell>
          <cell r="W29" t="str">
            <v>）</v>
          </cell>
          <cell r="X29">
            <v>7</v>
          </cell>
          <cell r="Z29" t="str">
            <v>-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  <cell r="O30" t="str">
            <v>～</v>
          </cell>
          <cell r="S30" t="str">
            <v>～</v>
          </cell>
          <cell r="U30" t="str">
            <v>（</v>
          </cell>
          <cell r="W30" t="str">
            <v>）</v>
          </cell>
          <cell r="X30">
            <v>8</v>
          </cell>
          <cell r="Z30" t="str">
            <v>-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  <cell r="O31" t="str">
            <v>～</v>
          </cell>
          <cell r="S31" t="str">
            <v>～</v>
          </cell>
          <cell r="U31" t="str">
            <v>（</v>
          </cell>
          <cell r="W31" t="str">
            <v>）</v>
          </cell>
          <cell r="X31" t="str">
            <v>-</v>
          </cell>
          <cell r="Z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  <cell r="O32" t="str">
            <v>～</v>
          </cell>
          <cell r="S32" t="str">
            <v>～</v>
          </cell>
          <cell r="U32" t="str">
            <v>（</v>
          </cell>
          <cell r="W32" t="str">
            <v>）</v>
          </cell>
          <cell r="X32" t="str">
            <v>-</v>
          </cell>
          <cell r="Z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  <cell r="O33" t="str">
            <v>～</v>
          </cell>
          <cell r="S33" t="str">
            <v>～</v>
          </cell>
          <cell r="U33" t="str">
            <v>（</v>
          </cell>
          <cell r="W33" t="str">
            <v>）</v>
          </cell>
          <cell r="X33" t="str">
            <v>-</v>
          </cell>
          <cell r="Z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  <cell r="O34" t="str">
            <v>～</v>
          </cell>
          <cell r="S34" t="str">
            <v>～</v>
          </cell>
          <cell r="U34" t="str">
            <v>（</v>
          </cell>
          <cell r="W34" t="str">
            <v>）</v>
          </cell>
          <cell r="X34" t="str">
            <v>-</v>
          </cell>
          <cell r="Z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  <cell r="O35" t="str">
            <v>～</v>
          </cell>
          <cell r="S35" t="str">
            <v>～</v>
          </cell>
          <cell r="U35" t="str">
            <v>（</v>
          </cell>
          <cell r="W35" t="str">
            <v>）</v>
          </cell>
          <cell r="X35" t="str">
            <v>-</v>
          </cell>
          <cell r="Z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  <cell r="O36" t="str">
            <v>～</v>
          </cell>
          <cell r="S36" t="str">
            <v>～</v>
          </cell>
          <cell r="U36" t="str">
            <v>（</v>
          </cell>
          <cell r="W36" t="str">
            <v>）</v>
          </cell>
          <cell r="X36" t="str">
            <v>-</v>
          </cell>
          <cell r="Z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  <cell r="O37" t="str">
            <v>～</v>
          </cell>
          <cell r="S37" t="str">
            <v>～</v>
          </cell>
          <cell r="U37" t="str">
            <v>（</v>
          </cell>
          <cell r="W37" t="str">
            <v>）</v>
          </cell>
          <cell r="X37" t="str">
            <v>-</v>
          </cell>
          <cell r="Z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  <cell r="O38" t="str">
            <v>～</v>
          </cell>
          <cell r="S38" t="str">
            <v>～</v>
          </cell>
          <cell r="U38" t="str">
            <v>（</v>
          </cell>
          <cell r="W38" t="str">
            <v>）</v>
          </cell>
          <cell r="X38" t="str">
            <v>-</v>
          </cell>
          <cell r="Z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  <cell r="N39">
            <v>0.29166666666666669</v>
          </cell>
          <cell r="O39" t="str">
            <v>～</v>
          </cell>
          <cell r="P39">
            <v>0.83333333333333337</v>
          </cell>
          <cell r="R39" t="str">
            <v/>
          </cell>
          <cell r="S39" t="str">
            <v>～</v>
          </cell>
          <cell r="T39" t="str">
            <v/>
          </cell>
          <cell r="U39" t="str">
            <v>（</v>
          </cell>
          <cell r="V39">
            <v>0</v>
          </cell>
          <cell r="W39" t="str">
            <v>）</v>
          </cell>
          <cell r="X39" t="str">
            <v/>
          </cell>
          <cell r="Z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  <cell r="N40">
            <v>0.29166666666666669</v>
          </cell>
          <cell r="O40" t="str">
            <v>～</v>
          </cell>
          <cell r="P40">
            <v>0.83333333333333337</v>
          </cell>
          <cell r="R40" t="str">
            <v/>
          </cell>
          <cell r="S40" t="str">
            <v>～</v>
          </cell>
          <cell r="T40" t="str">
            <v/>
          </cell>
          <cell r="U40" t="str">
            <v>（</v>
          </cell>
          <cell r="V40">
            <v>0</v>
          </cell>
          <cell r="W40" t="str">
            <v>）</v>
          </cell>
          <cell r="X40" t="str">
            <v/>
          </cell>
          <cell r="Z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  <cell r="N41" t="str">
            <v>-</v>
          </cell>
          <cell r="O41" t="str">
            <v>～</v>
          </cell>
          <cell r="P41" t="str">
            <v>-</v>
          </cell>
          <cell r="R41" t="str">
            <v/>
          </cell>
          <cell r="S41" t="str">
            <v>～</v>
          </cell>
          <cell r="T41" t="str">
            <v>-</v>
          </cell>
          <cell r="U41" t="str">
            <v>（</v>
          </cell>
          <cell r="V41" t="str">
            <v>-</v>
          </cell>
          <cell r="W41" t="str">
            <v>）</v>
          </cell>
          <cell r="X41" t="str">
            <v/>
          </cell>
          <cell r="Z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  <cell r="N42">
            <v>0.29166666666666669</v>
          </cell>
          <cell r="O42" t="str">
            <v>～</v>
          </cell>
          <cell r="P42">
            <v>0.83333333333333337</v>
          </cell>
          <cell r="R42" t="str">
            <v/>
          </cell>
          <cell r="S42" t="str">
            <v>～</v>
          </cell>
          <cell r="T42" t="str">
            <v/>
          </cell>
          <cell r="U42" t="str">
            <v>（</v>
          </cell>
          <cell r="V42">
            <v>0</v>
          </cell>
          <cell r="W42" t="str">
            <v>）</v>
          </cell>
          <cell r="X42" t="str">
            <v/>
          </cell>
          <cell r="Z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  <cell r="N43">
            <v>0.29166666666666669</v>
          </cell>
          <cell r="O43" t="str">
            <v>～</v>
          </cell>
          <cell r="P43">
            <v>0.83333333333333337</v>
          </cell>
          <cell r="R43" t="str">
            <v/>
          </cell>
          <cell r="S43" t="str">
            <v>～</v>
          </cell>
          <cell r="T43" t="str">
            <v/>
          </cell>
          <cell r="U43" t="str">
            <v>（</v>
          </cell>
          <cell r="V43">
            <v>0</v>
          </cell>
          <cell r="W43" t="str">
            <v>）</v>
          </cell>
          <cell r="X43" t="str">
            <v/>
          </cell>
          <cell r="Z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  <cell r="N44" t="str">
            <v>-</v>
          </cell>
          <cell r="O44" t="str">
            <v>～</v>
          </cell>
          <cell r="P44" t="str">
            <v>-</v>
          </cell>
          <cell r="R44" t="str">
            <v/>
          </cell>
          <cell r="S44" t="str">
            <v>～</v>
          </cell>
          <cell r="T44" t="str">
            <v>-</v>
          </cell>
          <cell r="U44" t="str">
            <v>（</v>
          </cell>
          <cell r="V44" t="str">
            <v>-</v>
          </cell>
          <cell r="W44" t="str">
            <v>）</v>
          </cell>
          <cell r="X44" t="str">
            <v/>
          </cell>
          <cell r="Z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  <cell r="N45">
            <v>0.29166666666666669</v>
          </cell>
          <cell r="O45" t="str">
            <v>～</v>
          </cell>
          <cell r="P45">
            <v>0.83333333333333337</v>
          </cell>
          <cell r="R45" t="str">
            <v/>
          </cell>
          <cell r="S45" t="str">
            <v>～</v>
          </cell>
          <cell r="T45" t="str">
            <v/>
          </cell>
          <cell r="U45" t="str">
            <v>（</v>
          </cell>
          <cell r="V45">
            <v>0</v>
          </cell>
          <cell r="W45" t="str">
            <v>）</v>
          </cell>
          <cell r="X45" t="str">
            <v/>
          </cell>
          <cell r="Z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  <cell r="N46">
            <v>0.29166666666666669</v>
          </cell>
          <cell r="O46" t="str">
            <v>～</v>
          </cell>
          <cell r="P46">
            <v>0.83333333333333337</v>
          </cell>
          <cell r="R46" t="str">
            <v/>
          </cell>
          <cell r="S46" t="str">
            <v>～</v>
          </cell>
          <cell r="T46" t="str">
            <v/>
          </cell>
          <cell r="U46" t="str">
            <v>（</v>
          </cell>
          <cell r="V46">
            <v>0</v>
          </cell>
          <cell r="W46" t="str">
            <v>）</v>
          </cell>
          <cell r="X46" t="str">
            <v/>
          </cell>
          <cell r="Z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  <cell r="N47" t="str">
            <v>-</v>
          </cell>
          <cell r="O47" t="str">
            <v>～</v>
          </cell>
          <cell r="P47" t="str">
            <v>-</v>
          </cell>
          <cell r="R47" t="str">
            <v/>
          </cell>
          <cell r="S47" t="str">
            <v>～</v>
          </cell>
          <cell r="T47" t="str">
            <v>-</v>
          </cell>
          <cell r="U47" t="str">
            <v>（</v>
          </cell>
          <cell r="V47" t="str">
            <v>-</v>
          </cell>
          <cell r="W47" t="str">
            <v>）</v>
          </cell>
          <cell r="X47" t="str">
            <v/>
          </cell>
          <cell r="Z47" t="str">
            <v/>
          </cell>
        </row>
      </sheetData>
      <sheetData sheetId="5"/>
      <sheetData sheetId="6">
        <row r="14">
          <cell r="C14" t="str">
            <v>管理者</v>
          </cell>
          <cell r="D14" t="str">
            <v>介護従業者</v>
          </cell>
          <cell r="E14" t="str">
            <v>介護支援専門員</v>
          </cell>
          <cell r="F14" t="str">
            <v>計画作成担当者</v>
          </cell>
          <cell r="G14" t="str">
            <v>ー</v>
          </cell>
          <cell r="H14" t="str">
            <v>ー</v>
          </cell>
          <cell r="I14" t="str">
            <v>ー</v>
          </cell>
          <cell r="J14" t="str">
            <v>ー</v>
          </cell>
          <cell r="K14" t="str">
            <v>ー</v>
          </cell>
          <cell r="L14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136"/>
  <sheetViews>
    <sheetView showGridLines="0" tabSelected="1" zoomScale="55" zoomScaleNormal="55" workbookViewId="0">
      <selection activeCell="B1" sqref="B1:BH75"/>
    </sheetView>
  </sheetViews>
  <sheetFormatPr defaultColWidth="4.5" defaultRowHeight="14.25" x14ac:dyDescent="0.15"/>
  <cols>
    <col min="1" max="1" width="0.875" style="7" customWidth="1"/>
    <col min="2" max="5" width="5.75" style="7" customWidth="1"/>
    <col min="6" max="7" width="5.75" style="7" hidden="1" customWidth="1"/>
    <col min="8" max="60" width="5.75" style="7" customWidth="1"/>
    <col min="61" max="61" width="1.125" style="7" customWidth="1"/>
    <col min="62" max="16384" width="4.5" style="7"/>
  </cols>
  <sheetData>
    <row r="1" spans="2:65" s="11" customFormat="1" ht="20.25" customHeight="1" x14ac:dyDescent="0.15">
      <c r="B1" s="11" t="s">
        <v>50</v>
      </c>
      <c r="C1" s="12"/>
      <c r="D1" s="12"/>
      <c r="E1" s="12"/>
      <c r="F1" s="12"/>
      <c r="G1" s="12"/>
      <c r="H1" s="12"/>
      <c r="L1" s="13" t="s">
        <v>0</v>
      </c>
      <c r="N1" s="12"/>
      <c r="O1" s="12"/>
      <c r="P1" s="12"/>
      <c r="Q1" s="12"/>
      <c r="R1" s="12"/>
      <c r="S1" s="12"/>
      <c r="T1" s="12"/>
      <c r="U1" s="12"/>
      <c r="AQ1" s="1" t="s">
        <v>1</v>
      </c>
      <c r="AR1" s="289" t="s">
        <v>51</v>
      </c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1" t="s">
        <v>2</v>
      </c>
    </row>
    <row r="2" spans="2:65" s="14" customFormat="1" ht="20.25" customHeight="1" x14ac:dyDescent="0.15">
      <c r="H2" s="13"/>
      <c r="K2" s="13"/>
      <c r="L2" s="13"/>
      <c r="N2" s="1"/>
      <c r="O2" s="1"/>
      <c r="P2" s="1"/>
      <c r="Q2" s="1"/>
      <c r="R2" s="1"/>
      <c r="S2" s="1"/>
      <c r="T2" s="1"/>
      <c r="U2" s="1"/>
      <c r="Z2" s="1" t="s">
        <v>3</v>
      </c>
      <c r="AA2" s="251"/>
      <c r="AB2" s="251"/>
      <c r="AC2" s="1" t="s">
        <v>4</v>
      </c>
      <c r="AD2" s="252" t="str">
        <f>IF(AA2=0,"",YEAR(DATE(2018+AA2,1,1)))</f>
        <v/>
      </c>
      <c r="AE2" s="252"/>
      <c r="AF2" s="2" t="s">
        <v>5</v>
      </c>
      <c r="AG2" s="2" t="s">
        <v>6</v>
      </c>
      <c r="AH2" s="251"/>
      <c r="AI2" s="251"/>
      <c r="AJ2" s="2" t="s">
        <v>7</v>
      </c>
      <c r="AQ2" s="1" t="s">
        <v>8</v>
      </c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1" t="s">
        <v>9</v>
      </c>
      <c r="BI2" s="1"/>
      <c r="BJ2" s="1"/>
      <c r="BK2" s="1"/>
    </row>
    <row r="3" spans="2:65" s="14" customFormat="1" ht="20.25" customHeight="1" x14ac:dyDescent="0.15">
      <c r="H3" s="13"/>
      <c r="K3" s="13"/>
      <c r="M3" s="1"/>
      <c r="N3" s="1"/>
      <c r="O3" s="1"/>
      <c r="P3" s="1"/>
      <c r="Q3" s="1"/>
      <c r="R3" s="1"/>
      <c r="S3" s="1"/>
      <c r="AA3" s="2"/>
      <c r="AB3" s="2"/>
      <c r="AD3" s="15"/>
      <c r="BB3" s="16" t="s">
        <v>10</v>
      </c>
      <c r="BC3" s="253" t="s">
        <v>11</v>
      </c>
      <c r="BD3" s="254"/>
      <c r="BE3" s="254"/>
      <c r="BF3" s="255"/>
      <c r="BG3" s="1"/>
    </row>
    <row r="4" spans="2:65" s="14" customFormat="1" ht="20.25" customHeight="1" x14ac:dyDescent="0.15">
      <c r="H4" s="13"/>
      <c r="K4" s="13"/>
      <c r="M4" s="1"/>
      <c r="N4" s="1"/>
      <c r="O4" s="1"/>
      <c r="P4" s="1"/>
      <c r="Q4" s="1"/>
      <c r="R4" s="1"/>
      <c r="S4" s="1"/>
      <c r="AA4" s="2"/>
      <c r="AB4" s="2"/>
      <c r="AD4" s="15"/>
      <c r="BB4" s="16" t="s">
        <v>12</v>
      </c>
      <c r="BC4" s="253" t="s">
        <v>13</v>
      </c>
      <c r="BD4" s="254"/>
      <c r="BE4" s="254"/>
      <c r="BF4" s="255"/>
      <c r="BG4" s="1"/>
    </row>
    <row r="5" spans="2:65" s="14" customFormat="1" ht="5.0999999999999996" customHeight="1" x14ac:dyDescent="0.15">
      <c r="H5" s="13"/>
      <c r="K5" s="13"/>
      <c r="M5" s="1"/>
      <c r="N5" s="1"/>
      <c r="O5" s="1"/>
      <c r="P5" s="1"/>
      <c r="Q5" s="1"/>
      <c r="R5" s="1"/>
      <c r="S5" s="1"/>
      <c r="AA5" s="15"/>
      <c r="AB5" s="15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7"/>
      <c r="BG5" s="17"/>
    </row>
    <row r="6" spans="2:65" s="14" customFormat="1" ht="21" customHeight="1" x14ac:dyDescent="0.15">
      <c r="B6" s="18"/>
      <c r="C6" s="19"/>
      <c r="D6" s="19"/>
      <c r="E6" s="19"/>
      <c r="F6" s="19"/>
      <c r="G6" s="19"/>
      <c r="H6" s="19"/>
      <c r="I6" s="20"/>
      <c r="J6" s="20"/>
      <c r="K6" s="20"/>
      <c r="L6" s="21"/>
      <c r="M6" s="20"/>
      <c r="N6" s="20"/>
      <c r="O6" s="20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23"/>
      <c r="AJ6" s="23"/>
      <c r="AK6" s="23"/>
      <c r="AL6" s="23"/>
      <c r="AM6" s="23" t="s">
        <v>14</v>
      </c>
      <c r="AN6" s="11"/>
      <c r="AO6" s="11"/>
      <c r="AP6" s="11"/>
      <c r="AQ6" s="11"/>
      <c r="AR6" s="11"/>
      <c r="AS6" s="11"/>
      <c r="AU6" s="24"/>
      <c r="AV6" s="24"/>
      <c r="AW6" s="25"/>
      <c r="AX6" s="11"/>
      <c r="AY6" s="253">
        <v>40</v>
      </c>
      <c r="AZ6" s="255"/>
      <c r="BA6" s="25" t="s">
        <v>15</v>
      </c>
      <c r="BB6" s="11"/>
      <c r="BC6" s="253">
        <v>160</v>
      </c>
      <c r="BD6" s="255"/>
      <c r="BE6" s="25" t="s">
        <v>16</v>
      </c>
      <c r="BF6" s="11"/>
      <c r="BG6" s="17"/>
    </row>
    <row r="7" spans="2:65" s="14" customFormat="1" ht="5.0999999999999996" customHeight="1" x14ac:dyDescent="0.15">
      <c r="B7" s="18"/>
      <c r="C7" s="21"/>
      <c r="D7" s="21"/>
      <c r="E7" s="21"/>
      <c r="F7" s="21"/>
      <c r="G7" s="21"/>
      <c r="H7" s="20"/>
      <c r="I7" s="20"/>
      <c r="J7" s="20"/>
      <c r="K7" s="20"/>
      <c r="L7" s="20"/>
      <c r="M7" s="20"/>
      <c r="N7" s="20"/>
      <c r="O7" s="20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134"/>
      <c r="BD7" s="134"/>
      <c r="BE7" s="23"/>
      <c r="BF7" s="26"/>
      <c r="BG7" s="26"/>
      <c r="BH7" s="22"/>
    </row>
    <row r="8" spans="2:65" s="14" customFormat="1" ht="21" customHeight="1" x14ac:dyDescent="0.15">
      <c r="B8" s="18"/>
      <c r="C8" s="21"/>
      <c r="D8" s="21"/>
      <c r="E8" s="21"/>
      <c r="F8" s="21"/>
      <c r="G8" s="21"/>
      <c r="H8" s="20"/>
      <c r="I8" s="20"/>
      <c r="J8" s="20"/>
      <c r="K8" s="20"/>
      <c r="L8" s="20"/>
      <c r="M8" s="20"/>
      <c r="N8" s="20"/>
      <c r="O8" s="20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0"/>
      <c r="AI8" s="20"/>
      <c r="AJ8" s="20"/>
      <c r="AK8" s="19"/>
      <c r="AL8" s="27"/>
      <c r="AM8" s="23"/>
      <c r="AN8" s="28"/>
      <c r="AO8" s="18"/>
      <c r="AP8" s="19"/>
      <c r="AQ8" s="19"/>
      <c r="AR8" s="19"/>
      <c r="AS8" s="29"/>
      <c r="AT8" s="29"/>
      <c r="AU8" s="23"/>
      <c r="AV8" s="19"/>
      <c r="AW8" s="19"/>
      <c r="AX8" s="21"/>
      <c r="AY8" s="23"/>
      <c r="AZ8" s="23" t="s">
        <v>17</v>
      </c>
      <c r="BA8" s="23"/>
      <c r="BB8" s="23"/>
      <c r="BC8" s="277" t="e">
        <f>DAY(EOMONTH(DATE(AD2,AH2,1),0))</f>
        <v>#VALUE!</v>
      </c>
      <c r="BD8" s="278"/>
      <c r="BE8" s="23" t="s">
        <v>18</v>
      </c>
      <c r="BF8" s="23"/>
      <c r="BG8" s="23"/>
      <c r="BH8" s="22"/>
      <c r="BK8" s="1"/>
      <c r="BL8" s="1"/>
      <c r="BM8" s="1"/>
    </row>
    <row r="9" spans="2:65" s="14" customFormat="1" ht="4.5" customHeight="1" x14ac:dyDescent="0.15">
      <c r="B9" s="18"/>
      <c r="C9" s="30"/>
      <c r="D9" s="30"/>
      <c r="E9" s="30"/>
      <c r="F9" s="30"/>
      <c r="G9" s="30"/>
      <c r="H9" s="19"/>
      <c r="I9" s="19"/>
      <c r="J9" s="19"/>
      <c r="K9" s="19"/>
      <c r="L9" s="19"/>
      <c r="M9" s="19"/>
      <c r="N9" s="19"/>
      <c r="O9" s="19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"/>
      <c r="AI9" s="19"/>
      <c r="AJ9" s="30"/>
      <c r="AK9" s="20"/>
      <c r="AL9" s="19"/>
      <c r="AM9" s="19"/>
      <c r="AN9" s="19"/>
      <c r="AO9" s="19"/>
      <c r="AP9" s="30"/>
      <c r="AQ9" s="23"/>
      <c r="AR9" s="31"/>
      <c r="AS9" s="31"/>
      <c r="AT9" s="31"/>
      <c r="AU9" s="23"/>
      <c r="AV9" s="23"/>
      <c r="AW9" s="23"/>
      <c r="AX9" s="23"/>
      <c r="AY9" s="23"/>
      <c r="AZ9" s="23"/>
      <c r="BA9" s="23"/>
      <c r="BB9" s="23"/>
      <c r="BC9" s="134"/>
      <c r="BD9" s="134"/>
      <c r="BE9" s="23"/>
      <c r="BF9" s="23"/>
      <c r="BG9" s="23"/>
      <c r="BH9" s="22"/>
      <c r="BK9" s="1"/>
      <c r="BL9" s="1"/>
      <c r="BM9" s="1"/>
    </row>
    <row r="10" spans="2:65" s="14" customFormat="1" ht="21" customHeight="1" x14ac:dyDescent="0.15">
      <c r="B10" s="18"/>
      <c r="C10" s="30"/>
      <c r="D10" s="30"/>
      <c r="E10" s="30"/>
      <c r="F10" s="30"/>
      <c r="G10" s="30"/>
      <c r="H10" s="19"/>
      <c r="I10" s="19"/>
      <c r="J10" s="19"/>
      <c r="K10" s="19"/>
      <c r="L10" s="19"/>
      <c r="M10" s="19"/>
      <c r="N10" s="19"/>
      <c r="O10" s="19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1"/>
      <c r="AI10" s="19"/>
      <c r="AJ10" s="30"/>
      <c r="AK10" s="20"/>
      <c r="AL10" s="19"/>
      <c r="AN10" s="23" t="s">
        <v>19</v>
      </c>
      <c r="AO10" s="23"/>
      <c r="AP10" s="30"/>
      <c r="AQ10" s="23"/>
      <c r="AR10" s="19"/>
      <c r="AS10" s="19"/>
      <c r="AT10" s="30"/>
      <c r="AU10" s="23"/>
      <c r="AV10" s="31"/>
      <c r="AW10" s="31"/>
      <c r="AX10" s="31"/>
      <c r="AY10" s="23"/>
      <c r="AZ10" s="23"/>
      <c r="BA10" s="26" t="s">
        <v>20</v>
      </c>
      <c r="BB10" s="23"/>
      <c r="BC10" s="253"/>
      <c r="BD10" s="255"/>
      <c r="BE10" s="25" t="s">
        <v>21</v>
      </c>
      <c r="BG10" s="23"/>
      <c r="BH10" s="22"/>
      <c r="BK10" s="1"/>
      <c r="BL10" s="1"/>
      <c r="BM10" s="1"/>
    </row>
    <row r="11" spans="2:65" s="14" customFormat="1" ht="5.0999999999999996" customHeight="1" x14ac:dyDescent="0.15">
      <c r="B11" s="18"/>
      <c r="C11" s="30"/>
      <c r="D11" s="30"/>
      <c r="E11" s="30"/>
      <c r="F11" s="30"/>
      <c r="G11" s="30"/>
      <c r="H11" s="19"/>
      <c r="I11" s="19"/>
      <c r="J11" s="19"/>
      <c r="K11" s="19"/>
      <c r="L11" s="19"/>
      <c r="M11" s="19"/>
      <c r="N11" s="19"/>
      <c r="O11" s="19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/>
      <c r="AI11" s="19"/>
      <c r="AJ11" s="30"/>
      <c r="AK11" s="20"/>
      <c r="AL11" s="19"/>
      <c r="AM11" s="19"/>
      <c r="AN11" s="19"/>
      <c r="AO11" s="19"/>
      <c r="AP11" s="30"/>
      <c r="AQ11" s="23"/>
      <c r="AR11" s="31"/>
      <c r="AS11" s="31"/>
      <c r="AT11" s="31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2"/>
      <c r="BK11" s="1"/>
      <c r="BL11" s="1"/>
      <c r="BM11" s="1"/>
    </row>
    <row r="12" spans="2:65" s="14" customFormat="1" ht="21" customHeight="1" x14ac:dyDescent="0.15">
      <c r="R12" s="20"/>
      <c r="S12" s="20"/>
      <c r="T12" s="27"/>
      <c r="U12" s="279"/>
      <c r="V12" s="279"/>
      <c r="W12" s="18"/>
      <c r="X12" s="32"/>
      <c r="Y12" s="22"/>
      <c r="Z12" s="22"/>
      <c r="AA12" s="21"/>
      <c r="AB12" s="28"/>
      <c r="AC12" s="18"/>
      <c r="AD12" s="21"/>
      <c r="AE12" s="21"/>
      <c r="AF12" s="21"/>
      <c r="AG12" s="33"/>
      <c r="AH12" s="20"/>
      <c r="AI12" s="20"/>
      <c r="AJ12" s="20"/>
      <c r="AK12" s="19"/>
      <c r="AL12" s="27"/>
      <c r="AM12" s="28"/>
      <c r="AN12" s="23"/>
      <c r="AO12" s="30"/>
      <c r="AP12" s="30"/>
      <c r="AQ12" s="30"/>
      <c r="AR12" s="30"/>
      <c r="AS12" s="18" t="s">
        <v>22</v>
      </c>
      <c r="AT12" s="30"/>
      <c r="AU12" s="30"/>
      <c r="AV12" s="30"/>
      <c r="AW12" s="30"/>
      <c r="AX12" s="30"/>
      <c r="AY12" s="30"/>
      <c r="AZ12" s="30"/>
      <c r="BA12" s="30"/>
      <c r="BB12" s="30"/>
      <c r="BC12" s="21"/>
      <c r="BD12" s="20"/>
      <c r="BE12" s="19"/>
      <c r="BF12" s="19"/>
      <c r="BG12" s="21"/>
      <c r="BH12" s="19"/>
      <c r="BK12" s="1"/>
      <c r="BL12" s="1"/>
      <c r="BM12" s="1"/>
    </row>
    <row r="13" spans="2:65" s="14" customFormat="1" ht="21" customHeight="1" x14ac:dyDescent="0.15">
      <c r="R13" s="30"/>
      <c r="S13" s="19"/>
      <c r="T13" s="19"/>
      <c r="U13" s="19"/>
      <c r="V13" s="19"/>
      <c r="W13" s="22"/>
      <c r="X13" s="22"/>
      <c r="Y13" s="22"/>
      <c r="Z13" s="22"/>
      <c r="AA13" s="30"/>
      <c r="AB13" s="19"/>
      <c r="AC13" s="19"/>
      <c r="AD13" s="30"/>
      <c r="AE13" s="30"/>
      <c r="AF13" s="30"/>
      <c r="AG13" s="33"/>
      <c r="AH13" s="21"/>
      <c r="AI13" s="20"/>
      <c r="AJ13" s="19"/>
      <c r="AK13" s="20"/>
      <c r="AL13" s="19"/>
      <c r="AM13" s="19"/>
      <c r="AN13" s="19"/>
      <c r="AO13" s="21"/>
      <c r="AP13" s="18"/>
      <c r="AQ13" s="21"/>
      <c r="AR13" s="21"/>
      <c r="AS13" s="18" t="s">
        <v>23</v>
      </c>
      <c r="AT13" s="19"/>
      <c r="AU13" s="19"/>
      <c r="AV13" s="19"/>
      <c r="AW13" s="19"/>
      <c r="AX13" s="19"/>
      <c r="AY13" s="19"/>
      <c r="AZ13" s="19"/>
      <c r="BA13" s="19"/>
      <c r="BB13" s="233">
        <v>0.29166666666666669</v>
      </c>
      <c r="BC13" s="234"/>
      <c r="BD13" s="235"/>
      <c r="BE13" s="21" t="s">
        <v>24</v>
      </c>
      <c r="BF13" s="233">
        <v>0.83333333333333337</v>
      </c>
      <c r="BG13" s="234"/>
      <c r="BH13" s="235"/>
      <c r="BK13" s="1"/>
      <c r="BL13" s="1"/>
      <c r="BM13" s="1"/>
    </row>
    <row r="14" spans="2:65" s="14" customFormat="1" ht="21" customHeight="1" x14ac:dyDescent="0.15">
      <c r="R14" s="34"/>
      <c r="S14" s="34"/>
      <c r="T14" s="34"/>
      <c r="U14" s="34"/>
      <c r="V14" s="34"/>
      <c r="W14" s="34"/>
      <c r="X14" s="22"/>
      <c r="Y14" s="22"/>
      <c r="Z14" s="22"/>
      <c r="AA14" s="21"/>
      <c r="AB14" s="34"/>
      <c r="AC14" s="34"/>
      <c r="AD14" s="21"/>
      <c r="AE14" s="21"/>
      <c r="AF14" s="21"/>
      <c r="AG14" s="35"/>
      <c r="AH14" s="18"/>
      <c r="AI14" s="20"/>
      <c r="AJ14" s="19"/>
      <c r="AK14" s="20"/>
      <c r="AL14" s="19"/>
      <c r="AM14" s="19"/>
      <c r="AN14" s="19"/>
      <c r="AO14" s="21"/>
      <c r="AP14" s="20"/>
      <c r="AQ14" s="20"/>
      <c r="AR14" s="20"/>
      <c r="AS14" s="18" t="s">
        <v>25</v>
      </c>
      <c r="AT14" s="19"/>
      <c r="AU14" s="19"/>
      <c r="AV14" s="19"/>
      <c r="AW14" s="19"/>
      <c r="AX14" s="19"/>
      <c r="AY14" s="19"/>
      <c r="AZ14" s="19"/>
      <c r="BA14" s="19"/>
      <c r="BB14" s="233">
        <v>0.83333333333333337</v>
      </c>
      <c r="BC14" s="234"/>
      <c r="BD14" s="235"/>
      <c r="BE14" s="21" t="s">
        <v>24</v>
      </c>
      <c r="BF14" s="233">
        <v>0.29166666666666669</v>
      </c>
      <c r="BG14" s="234"/>
      <c r="BH14" s="235"/>
      <c r="BK14" s="1"/>
      <c r="BL14" s="1"/>
      <c r="BM14" s="1"/>
    </row>
    <row r="15" spans="2:65" ht="12" customHeight="1" thickBot="1" x14ac:dyDescent="0.2">
      <c r="B15" s="36"/>
      <c r="C15" s="37"/>
      <c r="D15" s="37"/>
      <c r="E15" s="37"/>
      <c r="F15" s="37"/>
      <c r="G15" s="37"/>
      <c r="H15" s="37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7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R15" s="8"/>
      <c r="BI15" s="38"/>
      <c r="BJ15" s="38"/>
      <c r="BK15" s="38"/>
    </row>
    <row r="16" spans="2:65" ht="21.6" customHeight="1" x14ac:dyDescent="0.15">
      <c r="B16" s="256" t="s">
        <v>26</v>
      </c>
      <c r="C16" s="259" t="s">
        <v>27</v>
      </c>
      <c r="D16" s="260"/>
      <c r="E16" s="261"/>
      <c r="F16" s="39"/>
      <c r="G16" s="40"/>
      <c r="H16" s="268" t="s">
        <v>28</v>
      </c>
      <c r="I16" s="271" t="s">
        <v>29</v>
      </c>
      <c r="J16" s="260"/>
      <c r="K16" s="260"/>
      <c r="L16" s="261"/>
      <c r="M16" s="271" t="s">
        <v>30</v>
      </c>
      <c r="N16" s="260"/>
      <c r="O16" s="261"/>
      <c r="P16" s="271" t="s">
        <v>31</v>
      </c>
      <c r="Q16" s="260"/>
      <c r="R16" s="260"/>
      <c r="S16" s="260"/>
      <c r="T16" s="274"/>
      <c r="U16" s="41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3" t="s">
        <v>32</v>
      </c>
      <c r="AJ16" s="42"/>
      <c r="AK16" s="42"/>
      <c r="AL16" s="42"/>
      <c r="AM16" s="42"/>
      <c r="AN16" s="42" t="s">
        <v>33</v>
      </c>
      <c r="AO16" s="42"/>
      <c r="AP16" s="42"/>
      <c r="AQ16" s="42"/>
      <c r="AR16" s="42" t="s">
        <v>2</v>
      </c>
      <c r="AS16" s="42"/>
      <c r="AT16" s="42"/>
      <c r="AU16" s="42"/>
      <c r="AV16" s="42"/>
      <c r="AW16" s="42"/>
      <c r="AX16" s="42"/>
      <c r="AY16" s="44"/>
      <c r="AZ16" s="280" t="str">
        <f>IF(BC3="計画","(11)1～4週目の勤務時間数合計","(11)1か月の勤務時間数　合計")</f>
        <v>(11)1か月の勤務時間数　合計</v>
      </c>
      <c r="BA16" s="281"/>
      <c r="BB16" s="286" t="s">
        <v>34</v>
      </c>
      <c r="BC16" s="281"/>
      <c r="BD16" s="259" t="s">
        <v>35</v>
      </c>
      <c r="BE16" s="260"/>
      <c r="BF16" s="260"/>
      <c r="BG16" s="260"/>
      <c r="BH16" s="274"/>
    </row>
    <row r="17" spans="2:60" ht="20.25" customHeight="1" x14ac:dyDescent="0.15">
      <c r="B17" s="257"/>
      <c r="C17" s="262"/>
      <c r="D17" s="263"/>
      <c r="E17" s="264"/>
      <c r="F17" s="45"/>
      <c r="G17" s="46"/>
      <c r="H17" s="269"/>
      <c r="I17" s="272"/>
      <c r="J17" s="263"/>
      <c r="K17" s="263"/>
      <c r="L17" s="264"/>
      <c r="M17" s="272"/>
      <c r="N17" s="263"/>
      <c r="O17" s="264"/>
      <c r="P17" s="272"/>
      <c r="Q17" s="263"/>
      <c r="R17" s="263"/>
      <c r="S17" s="263"/>
      <c r="T17" s="275"/>
      <c r="U17" s="231" t="s">
        <v>36</v>
      </c>
      <c r="V17" s="231"/>
      <c r="W17" s="231"/>
      <c r="X17" s="231"/>
      <c r="Y17" s="231"/>
      <c r="Z17" s="231"/>
      <c r="AA17" s="232"/>
      <c r="AB17" s="230" t="s">
        <v>37</v>
      </c>
      <c r="AC17" s="231"/>
      <c r="AD17" s="231"/>
      <c r="AE17" s="231"/>
      <c r="AF17" s="231"/>
      <c r="AG17" s="231"/>
      <c r="AH17" s="232"/>
      <c r="AI17" s="230" t="s">
        <v>38</v>
      </c>
      <c r="AJ17" s="231"/>
      <c r="AK17" s="231"/>
      <c r="AL17" s="231"/>
      <c r="AM17" s="231"/>
      <c r="AN17" s="231"/>
      <c r="AO17" s="232"/>
      <c r="AP17" s="230" t="s">
        <v>39</v>
      </c>
      <c r="AQ17" s="231"/>
      <c r="AR17" s="231"/>
      <c r="AS17" s="231"/>
      <c r="AT17" s="231"/>
      <c r="AU17" s="231"/>
      <c r="AV17" s="232"/>
      <c r="AW17" s="230" t="s">
        <v>40</v>
      </c>
      <c r="AX17" s="231"/>
      <c r="AY17" s="231"/>
      <c r="AZ17" s="282"/>
      <c r="BA17" s="283"/>
      <c r="BB17" s="287"/>
      <c r="BC17" s="283"/>
      <c r="BD17" s="262"/>
      <c r="BE17" s="263"/>
      <c r="BF17" s="263"/>
      <c r="BG17" s="263"/>
      <c r="BH17" s="275"/>
    </row>
    <row r="18" spans="2:60" ht="20.25" customHeight="1" x14ac:dyDescent="0.15">
      <c r="B18" s="257"/>
      <c r="C18" s="262"/>
      <c r="D18" s="263"/>
      <c r="E18" s="264"/>
      <c r="F18" s="45"/>
      <c r="G18" s="46"/>
      <c r="H18" s="269"/>
      <c r="I18" s="272"/>
      <c r="J18" s="263"/>
      <c r="K18" s="263"/>
      <c r="L18" s="264"/>
      <c r="M18" s="272"/>
      <c r="N18" s="263"/>
      <c r="O18" s="264"/>
      <c r="P18" s="272"/>
      <c r="Q18" s="263"/>
      <c r="R18" s="263"/>
      <c r="S18" s="263"/>
      <c r="T18" s="275"/>
      <c r="U18" s="135">
        <v>1</v>
      </c>
      <c r="V18" s="136">
        <v>2</v>
      </c>
      <c r="W18" s="136">
        <v>3</v>
      </c>
      <c r="X18" s="136">
        <v>4</v>
      </c>
      <c r="Y18" s="136">
        <v>5</v>
      </c>
      <c r="Z18" s="136">
        <v>6</v>
      </c>
      <c r="AA18" s="137">
        <v>7</v>
      </c>
      <c r="AB18" s="138">
        <v>8</v>
      </c>
      <c r="AC18" s="136">
        <v>9</v>
      </c>
      <c r="AD18" s="136">
        <v>10</v>
      </c>
      <c r="AE18" s="136">
        <v>11</v>
      </c>
      <c r="AF18" s="136">
        <v>12</v>
      </c>
      <c r="AG18" s="136">
        <v>13</v>
      </c>
      <c r="AH18" s="137">
        <v>14</v>
      </c>
      <c r="AI18" s="135">
        <v>15</v>
      </c>
      <c r="AJ18" s="136">
        <v>16</v>
      </c>
      <c r="AK18" s="136">
        <v>17</v>
      </c>
      <c r="AL18" s="136">
        <v>18</v>
      </c>
      <c r="AM18" s="136">
        <v>19</v>
      </c>
      <c r="AN18" s="136">
        <v>20</v>
      </c>
      <c r="AO18" s="137">
        <v>21</v>
      </c>
      <c r="AP18" s="138">
        <v>22</v>
      </c>
      <c r="AQ18" s="136">
        <v>23</v>
      </c>
      <c r="AR18" s="136">
        <v>24</v>
      </c>
      <c r="AS18" s="136">
        <v>25</v>
      </c>
      <c r="AT18" s="136">
        <v>26</v>
      </c>
      <c r="AU18" s="136">
        <v>27</v>
      </c>
      <c r="AV18" s="137">
        <v>28</v>
      </c>
      <c r="AW18" s="3" t="str">
        <f>IF($BC$3="暦月",IF(DAY(DATE($AD$2,$AH$2,29))=29,29,""),"")</f>
        <v/>
      </c>
      <c r="AX18" s="4" t="str">
        <f>IF($BC$3="暦月",IF(DAY(DATE($AD$2,$AH$2,30))=30,30,""),"")</f>
        <v/>
      </c>
      <c r="AY18" s="5" t="str">
        <f>IF($BC$3="暦月",IF(DAY(DATE($AD$2,$AH$2,31))=31,31,""),"")</f>
        <v/>
      </c>
      <c r="AZ18" s="282"/>
      <c r="BA18" s="283"/>
      <c r="BB18" s="287"/>
      <c r="BC18" s="283"/>
      <c r="BD18" s="262"/>
      <c r="BE18" s="263"/>
      <c r="BF18" s="263"/>
      <c r="BG18" s="263"/>
      <c r="BH18" s="275"/>
    </row>
    <row r="19" spans="2:60" ht="20.25" hidden="1" customHeight="1" x14ac:dyDescent="0.15">
      <c r="B19" s="257"/>
      <c r="C19" s="262"/>
      <c r="D19" s="263"/>
      <c r="E19" s="264"/>
      <c r="F19" s="45"/>
      <c r="G19" s="46"/>
      <c r="H19" s="269"/>
      <c r="I19" s="272"/>
      <c r="J19" s="263"/>
      <c r="K19" s="263"/>
      <c r="L19" s="264"/>
      <c r="M19" s="272"/>
      <c r="N19" s="263"/>
      <c r="O19" s="264"/>
      <c r="P19" s="272"/>
      <c r="Q19" s="263"/>
      <c r="R19" s="263"/>
      <c r="S19" s="263"/>
      <c r="T19" s="275"/>
      <c r="U19" s="135" t="e">
        <f>WEEKDAY(DATE($AD$2,$AH$2,1))</f>
        <v>#VALUE!</v>
      </c>
      <c r="V19" s="136" t="e">
        <f>WEEKDAY(DATE($AD$2,$AH$2,2))</f>
        <v>#VALUE!</v>
      </c>
      <c r="W19" s="136" t="e">
        <f>WEEKDAY(DATE($AD$2,$AH$2,3))</f>
        <v>#VALUE!</v>
      </c>
      <c r="X19" s="136" t="e">
        <f>WEEKDAY(DATE($AD$2,$AH$2,4))</f>
        <v>#VALUE!</v>
      </c>
      <c r="Y19" s="136" t="e">
        <f>WEEKDAY(DATE($AD$2,$AH$2,5))</f>
        <v>#VALUE!</v>
      </c>
      <c r="Z19" s="136" t="e">
        <f>WEEKDAY(DATE($AD$2,$AH$2,6))</f>
        <v>#VALUE!</v>
      </c>
      <c r="AA19" s="137" t="e">
        <f>WEEKDAY(DATE($AD$2,$AH$2,7))</f>
        <v>#VALUE!</v>
      </c>
      <c r="AB19" s="138" t="e">
        <f>WEEKDAY(DATE($AD$2,$AH$2,8))</f>
        <v>#VALUE!</v>
      </c>
      <c r="AC19" s="136" t="e">
        <f>WEEKDAY(DATE($AD$2,$AH$2,9))</f>
        <v>#VALUE!</v>
      </c>
      <c r="AD19" s="136" t="e">
        <f>WEEKDAY(DATE($AD$2,$AH$2,10))</f>
        <v>#VALUE!</v>
      </c>
      <c r="AE19" s="136" t="e">
        <f>WEEKDAY(DATE($AD$2,$AH$2,11))</f>
        <v>#VALUE!</v>
      </c>
      <c r="AF19" s="136" t="e">
        <f>WEEKDAY(DATE($AD$2,$AH$2,12))</f>
        <v>#VALUE!</v>
      </c>
      <c r="AG19" s="136" t="e">
        <f>WEEKDAY(DATE($AD$2,$AH$2,13))</f>
        <v>#VALUE!</v>
      </c>
      <c r="AH19" s="137" t="e">
        <f>WEEKDAY(DATE($AD$2,$AH$2,14))</f>
        <v>#VALUE!</v>
      </c>
      <c r="AI19" s="138" t="e">
        <f>WEEKDAY(DATE($AD$2,$AH$2,15))</f>
        <v>#VALUE!</v>
      </c>
      <c r="AJ19" s="136" t="e">
        <f>WEEKDAY(DATE($AD$2,$AH$2,16))</f>
        <v>#VALUE!</v>
      </c>
      <c r="AK19" s="136" t="e">
        <f>WEEKDAY(DATE($AD$2,$AH$2,17))</f>
        <v>#VALUE!</v>
      </c>
      <c r="AL19" s="136" t="e">
        <f>WEEKDAY(DATE($AD$2,$AH$2,18))</f>
        <v>#VALUE!</v>
      </c>
      <c r="AM19" s="136" t="e">
        <f>WEEKDAY(DATE($AD$2,$AH$2,19))</f>
        <v>#VALUE!</v>
      </c>
      <c r="AN19" s="136" t="e">
        <f>WEEKDAY(DATE($AD$2,$AH$2,20))</f>
        <v>#VALUE!</v>
      </c>
      <c r="AO19" s="137" t="e">
        <f>WEEKDAY(DATE($AD$2,$AH$2,21))</f>
        <v>#VALUE!</v>
      </c>
      <c r="AP19" s="138" t="e">
        <f>WEEKDAY(DATE($AD$2,$AH$2,22))</f>
        <v>#VALUE!</v>
      </c>
      <c r="AQ19" s="136" t="e">
        <f>WEEKDAY(DATE($AD$2,$AH$2,23))</f>
        <v>#VALUE!</v>
      </c>
      <c r="AR19" s="136" t="e">
        <f>WEEKDAY(DATE($AD$2,$AH$2,24))</f>
        <v>#VALUE!</v>
      </c>
      <c r="AS19" s="136" t="e">
        <f>WEEKDAY(DATE($AD$2,$AH$2,25))</f>
        <v>#VALUE!</v>
      </c>
      <c r="AT19" s="136" t="e">
        <f>WEEKDAY(DATE($AD$2,$AH$2,26))</f>
        <v>#VALUE!</v>
      </c>
      <c r="AU19" s="136" t="e">
        <f>WEEKDAY(DATE($AD$2,$AH$2,27))</f>
        <v>#VALUE!</v>
      </c>
      <c r="AV19" s="137" t="e">
        <f>WEEKDAY(DATE($AD$2,$AH$2,28))</f>
        <v>#VALUE!</v>
      </c>
      <c r="AW19" s="3">
        <f>IF(AW18=29,WEEKDAY(DATE($AD$2,$AH$2,29)),0)</f>
        <v>0</v>
      </c>
      <c r="AX19" s="4">
        <f>IF(AX18=30,WEEKDAY(DATE($AD$2,$AH$2,30)),0)</f>
        <v>0</v>
      </c>
      <c r="AY19" s="5">
        <f>IF(AY18=31,WEEKDAY(DATE($AD$2,$AH$2,31)),0)</f>
        <v>0</v>
      </c>
      <c r="AZ19" s="282"/>
      <c r="BA19" s="283"/>
      <c r="BB19" s="287"/>
      <c r="BC19" s="283"/>
      <c r="BD19" s="262"/>
      <c r="BE19" s="263"/>
      <c r="BF19" s="263"/>
      <c r="BG19" s="263"/>
      <c r="BH19" s="275"/>
    </row>
    <row r="20" spans="2:60" ht="20.25" customHeight="1" thickBot="1" x14ac:dyDescent="0.2">
      <c r="B20" s="258"/>
      <c r="C20" s="265"/>
      <c r="D20" s="266"/>
      <c r="E20" s="267"/>
      <c r="F20" s="47"/>
      <c r="G20" s="48"/>
      <c r="H20" s="270"/>
      <c r="I20" s="273"/>
      <c r="J20" s="266"/>
      <c r="K20" s="266"/>
      <c r="L20" s="267"/>
      <c r="M20" s="273"/>
      <c r="N20" s="266"/>
      <c r="O20" s="267"/>
      <c r="P20" s="273"/>
      <c r="Q20" s="266"/>
      <c r="R20" s="266"/>
      <c r="S20" s="266"/>
      <c r="T20" s="276"/>
      <c r="U20" s="139" t="e">
        <f>IF(U19=1,"日",IF(U19=2,"月",IF(U19=3,"火",IF(U19=4,"水",IF(U19=5,"木",IF(U19=6,"金","土"))))))</f>
        <v>#VALUE!</v>
      </c>
      <c r="V20" s="140" t="e">
        <f t="shared" ref="V20:AV20" si="0">IF(V19=1,"日",IF(V19=2,"月",IF(V19=3,"火",IF(V19=4,"水",IF(V19=5,"木",IF(V19=6,"金","土"))))))</f>
        <v>#VALUE!</v>
      </c>
      <c r="W20" s="140" t="e">
        <f t="shared" si="0"/>
        <v>#VALUE!</v>
      </c>
      <c r="X20" s="140" t="e">
        <f t="shared" si="0"/>
        <v>#VALUE!</v>
      </c>
      <c r="Y20" s="140" t="e">
        <f t="shared" si="0"/>
        <v>#VALUE!</v>
      </c>
      <c r="Z20" s="140" t="e">
        <f t="shared" si="0"/>
        <v>#VALUE!</v>
      </c>
      <c r="AA20" s="141" t="e">
        <f t="shared" si="0"/>
        <v>#VALUE!</v>
      </c>
      <c r="AB20" s="142" t="e">
        <f>IF(AB19=1,"日",IF(AB19=2,"月",IF(AB19=3,"火",IF(AB19=4,"水",IF(AB19=5,"木",IF(AB19=6,"金","土"))))))</f>
        <v>#VALUE!</v>
      </c>
      <c r="AC20" s="140" t="e">
        <f t="shared" si="0"/>
        <v>#VALUE!</v>
      </c>
      <c r="AD20" s="140" t="e">
        <f t="shared" si="0"/>
        <v>#VALUE!</v>
      </c>
      <c r="AE20" s="140" t="e">
        <f t="shared" si="0"/>
        <v>#VALUE!</v>
      </c>
      <c r="AF20" s="140" t="e">
        <f t="shared" si="0"/>
        <v>#VALUE!</v>
      </c>
      <c r="AG20" s="140" t="e">
        <f t="shared" si="0"/>
        <v>#VALUE!</v>
      </c>
      <c r="AH20" s="141" t="e">
        <f t="shared" si="0"/>
        <v>#VALUE!</v>
      </c>
      <c r="AI20" s="142" t="e">
        <f>IF(AI19=1,"日",IF(AI19=2,"月",IF(AI19=3,"火",IF(AI19=4,"水",IF(AI19=5,"木",IF(AI19=6,"金","土"))))))</f>
        <v>#VALUE!</v>
      </c>
      <c r="AJ20" s="140" t="e">
        <f t="shared" si="0"/>
        <v>#VALUE!</v>
      </c>
      <c r="AK20" s="140" t="e">
        <f t="shared" si="0"/>
        <v>#VALUE!</v>
      </c>
      <c r="AL20" s="140" t="e">
        <f t="shared" si="0"/>
        <v>#VALUE!</v>
      </c>
      <c r="AM20" s="140" t="e">
        <f t="shared" si="0"/>
        <v>#VALUE!</v>
      </c>
      <c r="AN20" s="140" t="e">
        <f t="shared" si="0"/>
        <v>#VALUE!</v>
      </c>
      <c r="AO20" s="141" t="e">
        <f t="shared" si="0"/>
        <v>#VALUE!</v>
      </c>
      <c r="AP20" s="142" t="e">
        <f>IF(AP19=1,"日",IF(AP19=2,"月",IF(AP19=3,"火",IF(AP19=4,"水",IF(AP19=5,"木",IF(AP19=6,"金","土"))))))</f>
        <v>#VALUE!</v>
      </c>
      <c r="AQ20" s="140" t="e">
        <f t="shared" si="0"/>
        <v>#VALUE!</v>
      </c>
      <c r="AR20" s="140" t="e">
        <f t="shared" si="0"/>
        <v>#VALUE!</v>
      </c>
      <c r="AS20" s="140" t="e">
        <f t="shared" si="0"/>
        <v>#VALUE!</v>
      </c>
      <c r="AT20" s="140" t="e">
        <f t="shared" si="0"/>
        <v>#VALUE!</v>
      </c>
      <c r="AU20" s="140" t="e">
        <f t="shared" si="0"/>
        <v>#VALUE!</v>
      </c>
      <c r="AV20" s="141" t="e">
        <f t="shared" si="0"/>
        <v>#VALUE!</v>
      </c>
      <c r="AW20" s="6" t="str">
        <f>IF(AW19=1,"日",IF(AW19=2,"月",IF(AW19=3,"火",IF(AW19=4,"水",IF(AW19=5,"木",IF(AW19=6,"金",IF(AW19=0,"","土")))))))</f>
        <v/>
      </c>
      <c r="AX20" s="6" t="str">
        <f>IF(AX19=1,"日",IF(AX19=2,"月",IF(AX19=3,"火",IF(AX19=4,"水",IF(AX19=5,"木",IF(AX19=6,"金",IF(AX19=0,"","土")))))))</f>
        <v/>
      </c>
      <c r="AY20" s="6" t="str">
        <f>IF(AY19=1,"日",IF(AY19=2,"月",IF(AY19=3,"火",IF(AY19=4,"水",IF(AY19=5,"木",IF(AY19=6,"金",IF(AY19=0,"","土")))))))</f>
        <v/>
      </c>
      <c r="AZ20" s="284"/>
      <c r="BA20" s="285"/>
      <c r="BB20" s="288"/>
      <c r="BC20" s="285"/>
      <c r="BD20" s="265"/>
      <c r="BE20" s="266"/>
      <c r="BF20" s="266"/>
      <c r="BG20" s="266"/>
      <c r="BH20" s="276"/>
    </row>
    <row r="21" spans="2:60" ht="20.25" customHeight="1" x14ac:dyDescent="0.15">
      <c r="B21" s="49"/>
      <c r="C21" s="237"/>
      <c r="D21" s="238"/>
      <c r="E21" s="239"/>
      <c r="F21" s="50"/>
      <c r="G21" s="51"/>
      <c r="H21" s="240"/>
      <c r="I21" s="241"/>
      <c r="J21" s="242"/>
      <c r="K21" s="242"/>
      <c r="L21" s="243"/>
      <c r="M21" s="244"/>
      <c r="N21" s="245"/>
      <c r="O21" s="246"/>
      <c r="P21" s="52" t="s">
        <v>41</v>
      </c>
      <c r="Q21" s="53"/>
      <c r="R21" s="53"/>
      <c r="S21" s="54"/>
      <c r="T21" s="55"/>
      <c r="U21" s="56"/>
      <c r="V21" s="56"/>
      <c r="W21" s="56"/>
      <c r="X21" s="56"/>
      <c r="Y21" s="56"/>
      <c r="Z21" s="56"/>
      <c r="AA21" s="57"/>
      <c r="AB21" s="58"/>
      <c r="AC21" s="56"/>
      <c r="AD21" s="56"/>
      <c r="AE21" s="56"/>
      <c r="AF21" s="56"/>
      <c r="AG21" s="56"/>
      <c r="AH21" s="57"/>
      <c r="AI21" s="58"/>
      <c r="AJ21" s="56"/>
      <c r="AK21" s="56"/>
      <c r="AL21" s="56"/>
      <c r="AM21" s="56"/>
      <c r="AN21" s="56"/>
      <c r="AO21" s="57"/>
      <c r="AP21" s="58"/>
      <c r="AQ21" s="56"/>
      <c r="AR21" s="56"/>
      <c r="AS21" s="56"/>
      <c r="AT21" s="56"/>
      <c r="AU21" s="56"/>
      <c r="AV21" s="57"/>
      <c r="AW21" s="58"/>
      <c r="AX21" s="56"/>
      <c r="AY21" s="56"/>
      <c r="AZ21" s="247"/>
      <c r="BA21" s="229"/>
      <c r="BB21" s="228"/>
      <c r="BC21" s="229"/>
      <c r="BD21" s="248"/>
      <c r="BE21" s="249"/>
      <c r="BF21" s="249"/>
      <c r="BG21" s="249"/>
      <c r="BH21" s="250"/>
    </row>
    <row r="22" spans="2:60" ht="20.25" customHeight="1" x14ac:dyDescent="0.15">
      <c r="B22" s="59">
        <v>1</v>
      </c>
      <c r="C22" s="191"/>
      <c r="D22" s="192"/>
      <c r="E22" s="193"/>
      <c r="F22" s="60">
        <f>C21</f>
        <v>0</v>
      </c>
      <c r="G22" s="61"/>
      <c r="H22" s="197"/>
      <c r="I22" s="202"/>
      <c r="J22" s="203"/>
      <c r="K22" s="203"/>
      <c r="L22" s="204"/>
      <c r="M22" s="211"/>
      <c r="N22" s="212"/>
      <c r="O22" s="213"/>
      <c r="P22" s="62" t="s">
        <v>42</v>
      </c>
      <c r="Q22" s="63"/>
      <c r="R22" s="63"/>
      <c r="S22" s="64"/>
      <c r="T22" s="65"/>
      <c r="U22" s="66" t="str">
        <f>IF(U21="","",VLOOKUP(U21,'[1]シフト記号表（勤務時間帯）'!$D$6:$X$47,21,FALSE))</f>
        <v/>
      </c>
      <c r="V22" s="67" t="str">
        <f>IF(V21="","",VLOOKUP(V21,'[1]シフト記号表（勤務時間帯）'!$D$6:$X$47,21,FALSE))</f>
        <v/>
      </c>
      <c r="W22" s="67" t="str">
        <f>IF(W21="","",VLOOKUP(W21,'[1]シフト記号表（勤務時間帯）'!$D$6:$X$47,21,FALSE))</f>
        <v/>
      </c>
      <c r="X22" s="67" t="str">
        <f>IF(X21="","",VLOOKUP(X21,'[1]シフト記号表（勤務時間帯）'!$D$6:$X$47,21,FALSE))</f>
        <v/>
      </c>
      <c r="Y22" s="67" t="str">
        <f>IF(Y21="","",VLOOKUP(Y21,'[1]シフト記号表（勤務時間帯）'!$D$6:$X$47,21,FALSE))</f>
        <v/>
      </c>
      <c r="Z22" s="67" t="str">
        <f>IF(Z21="","",VLOOKUP(Z21,'[1]シフト記号表（勤務時間帯）'!$D$6:$X$47,21,FALSE))</f>
        <v/>
      </c>
      <c r="AA22" s="68" t="str">
        <f>IF(AA21="","",VLOOKUP(AA21,'[1]シフト記号表（勤務時間帯）'!$D$6:$X$47,21,FALSE))</f>
        <v/>
      </c>
      <c r="AB22" s="66" t="str">
        <f>IF(AB21="","",VLOOKUP(AB21,'[1]シフト記号表（勤務時間帯）'!$D$6:$X$47,21,FALSE))</f>
        <v/>
      </c>
      <c r="AC22" s="67" t="str">
        <f>IF(AC21="","",VLOOKUP(AC21,'[1]シフト記号表（勤務時間帯）'!$D$6:$X$47,21,FALSE))</f>
        <v/>
      </c>
      <c r="AD22" s="67" t="str">
        <f>IF(AD21="","",VLOOKUP(AD21,'[1]シフト記号表（勤務時間帯）'!$D$6:$X$47,21,FALSE))</f>
        <v/>
      </c>
      <c r="AE22" s="67" t="str">
        <f>IF(AE21="","",VLOOKUP(AE21,'[1]シフト記号表（勤務時間帯）'!$D$6:$X$47,21,FALSE))</f>
        <v/>
      </c>
      <c r="AF22" s="67" t="str">
        <f>IF(AF21="","",VLOOKUP(AF21,'[1]シフト記号表（勤務時間帯）'!$D$6:$X$47,21,FALSE))</f>
        <v/>
      </c>
      <c r="AG22" s="67" t="str">
        <f>IF(AG21="","",VLOOKUP(AG21,'[1]シフト記号表（勤務時間帯）'!$D$6:$X$47,21,FALSE))</f>
        <v/>
      </c>
      <c r="AH22" s="68" t="str">
        <f>IF(AH21="","",VLOOKUP(AH21,'[1]シフト記号表（勤務時間帯）'!$D$6:$X$47,21,FALSE))</f>
        <v/>
      </c>
      <c r="AI22" s="66" t="str">
        <f>IF(AI21="","",VLOOKUP(AI21,'[1]シフト記号表（勤務時間帯）'!$D$6:$X$47,21,FALSE))</f>
        <v/>
      </c>
      <c r="AJ22" s="67" t="str">
        <f>IF(AJ21="","",VLOOKUP(AJ21,'[1]シフト記号表（勤務時間帯）'!$D$6:$X$47,21,FALSE))</f>
        <v/>
      </c>
      <c r="AK22" s="67" t="str">
        <f>IF(AK21="","",VLOOKUP(AK21,'[1]シフト記号表（勤務時間帯）'!$D$6:$X$47,21,FALSE))</f>
        <v/>
      </c>
      <c r="AL22" s="67" t="str">
        <f>IF(AL21="","",VLOOKUP(AL21,'[1]シフト記号表（勤務時間帯）'!$D$6:$X$47,21,FALSE))</f>
        <v/>
      </c>
      <c r="AM22" s="67" t="str">
        <f>IF(AM21="","",VLOOKUP(AM21,'[1]シフト記号表（勤務時間帯）'!$D$6:$X$47,21,FALSE))</f>
        <v/>
      </c>
      <c r="AN22" s="67" t="str">
        <f>IF(AN21="","",VLOOKUP(AN21,'[1]シフト記号表（勤務時間帯）'!$D$6:$X$47,21,FALSE))</f>
        <v/>
      </c>
      <c r="AO22" s="68" t="str">
        <f>IF(AO21="","",VLOOKUP(AO21,'[1]シフト記号表（勤務時間帯）'!$D$6:$X$47,21,FALSE))</f>
        <v/>
      </c>
      <c r="AP22" s="66" t="str">
        <f>IF(AP21="","",VLOOKUP(AP21,'[1]シフト記号表（勤務時間帯）'!$D$6:$X$47,21,FALSE))</f>
        <v/>
      </c>
      <c r="AQ22" s="67" t="str">
        <f>IF(AQ21="","",VLOOKUP(AQ21,'[1]シフト記号表（勤務時間帯）'!$D$6:$X$47,21,FALSE))</f>
        <v/>
      </c>
      <c r="AR22" s="67" t="str">
        <f>IF(AR21="","",VLOOKUP(AR21,'[1]シフト記号表（勤務時間帯）'!$D$6:$X$47,21,FALSE))</f>
        <v/>
      </c>
      <c r="AS22" s="67" t="str">
        <f>IF(AS21="","",VLOOKUP(AS21,'[1]シフト記号表（勤務時間帯）'!$D$6:$X$47,21,FALSE))</f>
        <v/>
      </c>
      <c r="AT22" s="67" t="str">
        <f>IF(AT21="","",VLOOKUP(AT21,'[1]シフト記号表（勤務時間帯）'!$D$6:$X$47,21,FALSE))</f>
        <v/>
      </c>
      <c r="AU22" s="67" t="str">
        <f>IF(AU21="","",VLOOKUP(AU21,'[1]シフト記号表（勤務時間帯）'!$D$6:$X$47,21,FALSE))</f>
        <v/>
      </c>
      <c r="AV22" s="68" t="str">
        <f>IF(AV21="","",VLOOKUP(AV21,'[1]シフト記号表（勤務時間帯）'!$D$6:$X$47,21,FALSE))</f>
        <v/>
      </c>
      <c r="AW22" s="66" t="str">
        <f>IF(AW21="","",VLOOKUP(AW21,'[1]シフト記号表（勤務時間帯）'!$D$6:$X$47,21,FALSE))</f>
        <v/>
      </c>
      <c r="AX22" s="67" t="str">
        <f>IF(AX21="","",VLOOKUP(AX21,'[1]シフト記号表（勤務時間帯）'!$D$6:$X$47,21,FALSE))</f>
        <v/>
      </c>
      <c r="AY22" s="67" t="str">
        <f>IF(AY21="","",VLOOKUP(AY21,'[1]シフト記号表（勤務時間帯）'!$D$6:$X$47,21,FALSE))</f>
        <v/>
      </c>
      <c r="AZ22" s="179">
        <f>IF($BC$3="４週",SUM(U22:AV22),IF($BC$3="暦月",SUM(U22:AY22),""))</f>
        <v>0</v>
      </c>
      <c r="BA22" s="180"/>
      <c r="BB22" s="181">
        <f>IF($BC$3="４週",AZ22/4,IF($BC$3="暦月",(AZ22/($BC$8/7)),""))</f>
        <v>0</v>
      </c>
      <c r="BC22" s="180"/>
      <c r="BD22" s="176"/>
      <c r="BE22" s="177"/>
      <c r="BF22" s="177"/>
      <c r="BG22" s="177"/>
      <c r="BH22" s="178"/>
    </row>
    <row r="23" spans="2:60" ht="20.25" customHeight="1" x14ac:dyDescent="0.15">
      <c r="B23" s="69"/>
      <c r="C23" s="218"/>
      <c r="D23" s="219"/>
      <c r="E23" s="220"/>
      <c r="F23" s="70"/>
      <c r="G23" s="71">
        <f>C21</f>
        <v>0</v>
      </c>
      <c r="H23" s="221"/>
      <c r="I23" s="222"/>
      <c r="J23" s="223"/>
      <c r="K23" s="223"/>
      <c r="L23" s="224"/>
      <c r="M23" s="225"/>
      <c r="N23" s="226"/>
      <c r="O23" s="227"/>
      <c r="P23" s="72" t="s">
        <v>43</v>
      </c>
      <c r="Q23" s="73"/>
      <c r="R23" s="73"/>
      <c r="S23" s="74"/>
      <c r="T23" s="75"/>
      <c r="U23" s="76" t="str">
        <f>IF(U21="","",VLOOKUP(U21,'[1]シフト記号表（勤務時間帯）'!$D$6:$Z$47,23,FALSE))</f>
        <v/>
      </c>
      <c r="V23" s="77" t="str">
        <f>IF(V21="","",VLOOKUP(V21,'[1]シフト記号表（勤務時間帯）'!$D$6:$Z$47,23,FALSE))</f>
        <v/>
      </c>
      <c r="W23" s="77" t="str">
        <f>IF(W21="","",VLOOKUP(W21,'[1]シフト記号表（勤務時間帯）'!$D$6:$Z$47,23,FALSE))</f>
        <v/>
      </c>
      <c r="X23" s="77" t="str">
        <f>IF(X21="","",VLOOKUP(X21,'[1]シフト記号表（勤務時間帯）'!$D$6:$Z$47,23,FALSE))</f>
        <v/>
      </c>
      <c r="Y23" s="77" t="str">
        <f>IF(Y21="","",VLOOKUP(Y21,'[1]シフト記号表（勤務時間帯）'!$D$6:$Z$47,23,FALSE))</f>
        <v/>
      </c>
      <c r="Z23" s="77" t="str">
        <f>IF(Z21="","",VLOOKUP(Z21,'[1]シフト記号表（勤務時間帯）'!$D$6:$Z$47,23,FALSE))</f>
        <v/>
      </c>
      <c r="AA23" s="78" t="str">
        <f>IF(AA21="","",VLOOKUP(AA21,'[1]シフト記号表（勤務時間帯）'!$D$6:$Z$47,23,FALSE))</f>
        <v/>
      </c>
      <c r="AB23" s="76" t="str">
        <f>IF(AB21="","",VLOOKUP(AB21,'[1]シフト記号表（勤務時間帯）'!$D$6:$Z$47,23,FALSE))</f>
        <v/>
      </c>
      <c r="AC23" s="77" t="str">
        <f>IF(AC21="","",VLOOKUP(AC21,'[1]シフト記号表（勤務時間帯）'!$D$6:$Z$47,23,FALSE))</f>
        <v/>
      </c>
      <c r="AD23" s="77" t="str">
        <f>IF(AD21="","",VLOOKUP(AD21,'[1]シフト記号表（勤務時間帯）'!$D$6:$Z$47,23,FALSE))</f>
        <v/>
      </c>
      <c r="AE23" s="77" t="str">
        <f>IF(AE21="","",VLOOKUP(AE21,'[1]シフト記号表（勤務時間帯）'!$D$6:$Z$47,23,FALSE))</f>
        <v/>
      </c>
      <c r="AF23" s="77" t="str">
        <f>IF(AF21="","",VLOOKUP(AF21,'[1]シフト記号表（勤務時間帯）'!$D$6:$Z$47,23,FALSE))</f>
        <v/>
      </c>
      <c r="AG23" s="77" t="str">
        <f>IF(AG21="","",VLOOKUP(AG21,'[1]シフト記号表（勤務時間帯）'!$D$6:$Z$47,23,FALSE))</f>
        <v/>
      </c>
      <c r="AH23" s="78" t="str">
        <f>IF(AH21="","",VLOOKUP(AH21,'[1]シフト記号表（勤務時間帯）'!$D$6:$Z$47,23,FALSE))</f>
        <v/>
      </c>
      <c r="AI23" s="76" t="str">
        <f>IF(AI21="","",VLOOKUP(AI21,'[1]シフト記号表（勤務時間帯）'!$D$6:$Z$47,23,FALSE))</f>
        <v/>
      </c>
      <c r="AJ23" s="77" t="str">
        <f>IF(AJ21="","",VLOOKUP(AJ21,'[1]シフト記号表（勤務時間帯）'!$D$6:$Z$47,23,FALSE))</f>
        <v/>
      </c>
      <c r="AK23" s="77" t="str">
        <f>IF(AK21="","",VLOOKUP(AK21,'[1]シフト記号表（勤務時間帯）'!$D$6:$Z$47,23,FALSE))</f>
        <v/>
      </c>
      <c r="AL23" s="77" t="str">
        <f>IF(AL21="","",VLOOKUP(AL21,'[1]シフト記号表（勤務時間帯）'!$D$6:$Z$47,23,FALSE))</f>
        <v/>
      </c>
      <c r="AM23" s="77" t="str">
        <f>IF(AM21="","",VLOOKUP(AM21,'[1]シフト記号表（勤務時間帯）'!$D$6:$Z$47,23,FALSE))</f>
        <v/>
      </c>
      <c r="AN23" s="77" t="str">
        <f>IF(AN21="","",VLOOKUP(AN21,'[1]シフト記号表（勤務時間帯）'!$D$6:$Z$47,23,FALSE))</f>
        <v/>
      </c>
      <c r="AO23" s="78" t="str">
        <f>IF(AO21="","",VLOOKUP(AO21,'[1]シフト記号表（勤務時間帯）'!$D$6:$Z$47,23,FALSE))</f>
        <v/>
      </c>
      <c r="AP23" s="76" t="str">
        <f>IF(AP21="","",VLOOKUP(AP21,'[1]シフト記号表（勤務時間帯）'!$D$6:$Z$47,23,FALSE))</f>
        <v/>
      </c>
      <c r="AQ23" s="77" t="str">
        <f>IF(AQ21="","",VLOOKUP(AQ21,'[1]シフト記号表（勤務時間帯）'!$D$6:$Z$47,23,FALSE))</f>
        <v/>
      </c>
      <c r="AR23" s="77" t="str">
        <f>IF(AR21="","",VLOOKUP(AR21,'[1]シフト記号表（勤務時間帯）'!$D$6:$Z$47,23,FALSE))</f>
        <v/>
      </c>
      <c r="AS23" s="77" t="str">
        <f>IF(AS21="","",VLOOKUP(AS21,'[1]シフト記号表（勤務時間帯）'!$D$6:$Z$47,23,FALSE))</f>
        <v/>
      </c>
      <c r="AT23" s="77" t="str">
        <f>IF(AT21="","",VLOOKUP(AT21,'[1]シフト記号表（勤務時間帯）'!$D$6:$Z$47,23,FALSE))</f>
        <v/>
      </c>
      <c r="AU23" s="77" t="str">
        <f>IF(AU21="","",VLOOKUP(AU21,'[1]シフト記号表（勤務時間帯）'!$D$6:$Z$47,23,FALSE))</f>
        <v/>
      </c>
      <c r="AV23" s="78" t="str">
        <f>IF(AV21="","",VLOOKUP(AV21,'[1]シフト記号表（勤務時間帯）'!$D$6:$Z$47,23,FALSE))</f>
        <v/>
      </c>
      <c r="AW23" s="76" t="str">
        <f>IF(AW21="","",VLOOKUP(AW21,'[1]シフト記号表（勤務時間帯）'!$D$6:$Z$47,23,FALSE))</f>
        <v/>
      </c>
      <c r="AX23" s="77" t="str">
        <f>IF(AX21="","",VLOOKUP(AX21,'[1]シフト記号表（勤務時間帯）'!$D$6:$Z$47,23,FALSE))</f>
        <v/>
      </c>
      <c r="AY23" s="77" t="str">
        <f>IF(AY21="","",VLOOKUP(AY21,'[1]シフト記号表（勤務時間帯）'!$D$6:$Z$47,23,FALSE))</f>
        <v/>
      </c>
      <c r="AZ23" s="182">
        <f>IF($BC$3="４週",SUM(U23:AV23),IF($BC$3="暦月",SUM(U23:AY23),""))</f>
        <v>0</v>
      </c>
      <c r="BA23" s="183"/>
      <c r="BB23" s="184">
        <f>IF($BC$3="４週",AZ23/4,IF($BC$3="暦月",(AZ23/($BC$8/7)),""))</f>
        <v>0</v>
      </c>
      <c r="BC23" s="183"/>
      <c r="BD23" s="185"/>
      <c r="BE23" s="186"/>
      <c r="BF23" s="186"/>
      <c r="BG23" s="186"/>
      <c r="BH23" s="187"/>
    </row>
    <row r="24" spans="2:60" ht="20.25" customHeight="1" x14ac:dyDescent="0.15">
      <c r="B24" s="79"/>
      <c r="C24" s="188"/>
      <c r="D24" s="189"/>
      <c r="E24" s="190"/>
      <c r="F24" s="80"/>
      <c r="G24" s="81"/>
      <c r="H24" s="236"/>
      <c r="I24" s="199"/>
      <c r="J24" s="200"/>
      <c r="K24" s="200"/>
      <c r="L24" s="201"/>
      <c r="M24" s="208"/>
      <c r="N24" s="209"/>
      <c r="O24" s="210"/>
      <c r="P24" s="82" t="s">
        <v>41</v>
      </c>
      <c r="Q24" s="83"/>
      <c r="R24" s="83"/>
      <c r="S24" s="84"/>
      <c r="T24" s="85"/>
      <c r="U24" s="86"/>
      <c r="V24" s="87"/>
      <c r="W24" s="87"/>
      <c r="X24" s="87"/>
      <c r="Y24" s="87"/>
      <c r="Z24" s="87"/>
      <c r="AA24" s="88"/>
      <c r="AB24" s="86"/>
      <c r="AC24" s="87"/>
      <c r="AD24" s="87"/>
      <c r="AE24" s="87"/>
      <c r="AF24" s="87"/>
      <c r="AG24" s="87"/>
      <c r="AH24" s="88"/>
      <c r="AI24" s="86"/>
      <c r="AJ24" s="87"/>
      <c r="AK24" s="87"/>
      <c r="AL24" s="87"/>
      <c r="AM24" s="87"/>
      <c r="AN24" s="87"/>
      <c r="AO24" s="88"/>
      <c r="AP24" s="86"/>
      <c r="AQ24" s="87"/>
      <c r="AR24" s="87"/>
      <c r="AS24" s="87"/>
      <c r="AT24" s="87"/>
      <c r="AU24" s="87"/>
      <c r="AV24" s="88"/>
      <c r="AW24" s="86"/>
      <c r="AX24" s="87"/>
      <c r="AY24" s="87"/>
      <c r="AZ24" s="217"/>
      <c r="BA24" s="172"/>
      <c r="BB24" s="171"/>
      <c r="BC24" s="172"/>
      <c r="BD24" s="173"/>
      <c r="BE24" s="174"/>
      <c r="BF24" s="174"/>
      <c r="BG24" s="174"/>
      <c r="BH24" s="175"/>
    </row>
    <row r="25" spans="2:60" ht="20.25" customHeight="1" x14ac:dyDescent="0.15">
      <c r="B25" s="59">
        <f>B22+1</f>
        <v>2</v>
      </c>
      <c r="C25" s="191"/>
      <c r="D25" s="192"/>
      <c r="E25" s="193"/>
      <c r="F25" s="60">
        <f>C24</f>
        <v>0</v>
      </c>
      <c r="G25" s="61"/>
      <c r="H25" s="197"/>
      <c r="I25" s="202"/>
      <c r="J25" s="203"/>
      <c r="K25" s="203"/>
      <c r="L25" s="204"/>
      <c r="M25" s="211"/>
      <c r="N25" s="212"/>
      <c r="O25" s="213"/>
      <c r="P25" s="62" t="s">
        <v>42</v>
      </c>
      <c r="Q25" s="63"/>
      <c r="R25" s="63"/>
      <c r="S25" s="64"/>
      <c r="T25" s="65"/>
      <c r="U25" s="66" t="str">
        <f>IF(U24="","",VLOOKUP(U24,'[1]シフト記号表（勤務時間帯）'!$D$6:$X$47,21,FALSE))</f>
        <v/>
      </c>
      <c r="V25" s="67" t="str">
        <f>IF(V24="","",VLOOKUP(V24,'[1]シフト記号表（勤務時間帯）'!$D$6:$X$47,21,FALSE))</f>
        <v/>
      </c>
      <c r="W25" s="67" t="str">
        <f>IF(W24="","",VLOOKUP(W24,'[1]シフト記号表（勤務時間帯）'!$D$6:$X$47,21,FALSE))</f>
        <v/>
      </c>
      <c r="X25" s="67" t="str">
        <f>IF(X24="","",VLOOKUP(X24,'[1]シフト記号表（勤務時間帯）'!$D$6:$X$47,21,FALSE))</f>
        <v/>
      </c>
      <c r="Y25" s="67" t="str">
        <f>IF(Y24="","",VLOOKUP(Y24,'[1]シフト記号表（勤務時間帯）'!$D$6:$X$47,21,FALSE))</f>
        <v/>
      </c>
      <c r="Z25" s="67" t="str">
        <f>IF(Z24="","",VLOOKUP(Z24,'[1]シフト記号表（勤務時間帯）'!$D$6:$X$47,21,FALSE))</f>
        <v/>
      </c>
      <c r="AA25" s="68" t="str">
        <f>IF(AA24="","",VLOOKUP(AA24,'[1]シフト記号表（勤務時間帯）'!$D$6:$X$47,21,FALSE))</f>
        <v/>
      </c>
      <c r="AB25" s="66" t="str">
        <f>IF(AB24="","",VLOOKUP(AB24,'[1]シフト記号表（勤務時間帯）'!$D$6:$X$47,21,FALSE))</f>
        <v/>
      </c>
      <c r="AC25" s="67" t="str">
        <f>IF(AC24="","",VLOOKUP(AC24,'[1]シフト記号表（勤務時間帯）'!$D$6:$X$47,21,FALSE))</f>
        <v/>
      </c>
      <c r="AD25" s="67" t="str">
        <f>IF(AD24="","",VLOOKUP(AD24,'[1]シフト記号表（勤務時間帯）'!$D$6:$X$47,21,FALSE))</f>
        <v/>
      </c>
      <c r="AE25" s="67" t="str">
        <f>IF(AE24="","",VLOOKUP(AE24,'[1]シフト記号表（勤務時間帯）'!$D$6:$X$47,21,FALSE))</f>
        <v/>
      </c>
      <c r="AF25" s="67" t="str">
        <f>IF(AF24="","",VLOOKUP(AF24,'[1]シフト記号表（勤務時間帯）'!$D$6:$X$47,21,FALSE))</f>
        <v/>
      </c>
      <c r="AG25" s="67" t="str">
        <f>IF(AG24="","",VLOOKUP(AG24,'[1]シフト記号表（勤務時間帯）'!$D$6:$X$47,21,FALSE))</f>
        <v/>
      </c>
      <c r="AH25" s="68" t="str">
        <f>IF(AH24="","",VLOOKUP(AH24,'[1]シフト記号表（勤務時間帯）'!$D$6:$X$47,21,FALSE))</f>
        <v/>
      </c>
      <c r="AI25" s="66" t="str">
        <f>IF(AI24="","",VLOOKUP(AI24,'[1]シフト記号表（勤務時間帯）'!$D$6:$X$47,21,FALSE))</f>
        <v/>
      </c>
      <c r="AJ25" s="67" t="str">
        <f>IF(AJ24="","",VLOOKUP(AJ24,'[1]シフト記号表（勤務時間帯）'!$D$6:$X$47,21,FALSE))</f>
        <v/>
      </c>
      <c r="AK25" s="67" t="str">
        <f>IF(AK24="","",VLOOKUP(AK24,'[1]シフト記号表（勤務時間帯）'!$D$6:$X$47,21,FALSE))</f>
        <v/>
      </c>
      <c r="AL25" s="67" t="str">
        <f>IF(AL24="","",VLOOKUP(AL24,'[1]シフト記号表（勤務時間帯）'!$D$6:$X$47,21,FALSE))</f>
        <v/>
      </c>
      <c r="AM25" s="67" t="str">
        <f>IF(AM24="","",VLOOKUP(AM24,'[1]シフト記号表（勤務時間帯）'!$D$6:$X$47,21,FALSE))</f>
        <v/>
      </c>
      <c r="AN25" s="67" t="str">
        <f>IF(AN24="","",VLOOKUP(AN24,'[1]シフト記号表（勤務時間帯）'!$D$6:$X$47,21,FALSE))</f>
        <v/>
      </c>
      <c r="AO25" s="68" t="str">
        <f>IF(AO24="","",VLOOKUP(AO24,'[1]シフト記号表（勤務時間帯）'!$D$6:$X$47,21,FALSE))</f>
        <v/>
      </c>
      <c r="AP25" s="66" t="str">
        <f>IF(AP24="","",VLOOKUP(AP24,'[1]シフト記号表（勤務時間帯）'!$D$6:$X$47,21,FALSE))</f>
        <v/>
      </c>
      <c r="AQ25" s="67" t="str">
        <f>IF(AQ24="","",VLOOKUP(AQ24,'[1]シフト記号表（勤務時間帯）'!$D$6:$X$47,21,FALSE))</f>
        <v/>
      </c>
      <c r="AR25" s="67" t="str">
        <f>IF(AR24="","",VLOOKUP(AR24,'[1]シフト記号表（勤務時間帯）'!$D$6:$X$47,21,FALSE))</f>
        <v/>
      </c>
      <c r="AS25" s="67" t="str">
        <f>IF(AS24="","",VLOOKUP(AS24,'[1]シフト記号表（勤務時間帯）'!$D$6:$X$47,21,FALSE))</f>
        <v/>
      </c>
      <c r="AT25" s="67" t="str">
        <f>IF(AT24="","",VLOOKUP(AT24,'[1]シフト記号表（勤務時間帯）'!$D$6:$X$47,21,FALSE))</f>
        <v/>
      </c>
      <c r="AU25" s="67" t="str">
        <f>IF(AU24="","",VLOOKUP(AU24,'[1]シフト記号表（勤務時間帯）'!$D$6:$X$47,21,FALSE))</f>
        <v/>
      </c>
      <c r="AV25" s="68" t="str">
        <f>IF(AV24="","",VLOOKUP(AV24,'[1]シフト記号表（勤務時間帯）'!$D$6:$X$47,21,FALSE))</f>
        <v/>
      </c>
      <c r="AW25" s="66" t="str">
        <f>IF(AW24="","",VLOOKUP(AW24,'[1]シフト記号表（勤務時間帯）'!$D$6:$X$47,21,FALSE))</f>
        <v/>
      </c>
      <c r="AX25" s="67" t="str">
        <f>IF(AX24="","",VLOOKUP(AX24,'[1]シフト記号表（勤務時間帯）'!$D$6:$X$47,21,FALSE))</f>
        <v/>
      </c>
      <c r="AY25" s="67" t="str">
        <f>IF(AY24="","",VLOOKUP(AY24,'[1]シフト記号表（勤務時間帯）'!$D$6:$X$47,21,FALSE))</f>
        <v/>
      </c>
      <c r="AZ25" s="179">
        <f>IF($BC$3="４週",SUM(U25:AV25),IF($BC$3="暦月",SUM(U25:AY25),""))</f>
        <v>0</v>
      </c>
      <c r="BA25" s="180"/>
      <c r="BB25" s="181">
        <f>IF($BC$3="４週",AZ25/4,IF($BC$3="暦月",(AZ25/($BC$8/7)),""))</f>
        <v>0</v>
      </c>
      <c r="BC25" s="180"/>
      <c r="BD25" s="176"/>
      <c r="BE25" s="177"/>
      <c r="BF25" s="177"/>
      <c r="BG25" s="177"/>
      <c r="BH25" s="178"/>
    </row>
    <row r="26" spans="2:60" ht="20.25" customHeight="1" x14ac:dyDescent="0.15">
      <c r="B26" s="69"/>
      <c r="C26" s="218"/>
      <c r="D26" s="219"/>
      <c r="E26" s="220"/>
      <c r="F26" s="70"/>
      <c r="G26" s="71">
        <f>C24</f>
        <v>0</v>
      </c>
      <c r="H26" s="221"/>
      <c r="I26" s="222"/>
      <c r="J26" s="223"/>
      <c r="K26" s="223"/>
      <c r="L26" s="224"/>
      <c r="M26" s="225"/>
      <c r="N26" s="226"/>
      <c r="O26" s="227"/>
      <c r="P26" s="72" t="s">
        <v>43</v>
      </c>
      <c r="Q26" s="73"/>
      <c r="R26" s="73"/>
      <c r="S26" s="74"/>
      <c r="T26" s="75"/>
      <c r="U26" s="76" t="str">
        <f>IF(U24="","",VLOOKUP(U24,'[1]シフト記号表（勤務時間帯）'!$D$6:$Z$47,23,FALSE))</f>
        <v/>
      </c>
      <c r="V26" s="77" t="str">
        <f>IF(V24="","",VLOOKUP(V24,'[1]シフト記号表（勤務時間帯）'!$D$6:$Z$47,23,FALSE))</f>
        <v/>
      </c>
      <c r="W26" s="77" t="str">
        <f>IF(W24="","",VLOOKUP(W24,'[1]シフト記号表（勤務時間帯）'!$D$6:$Z$47,23,FALSE))</f>
        <v/>
      </c>
      <c r="X26" s="77" t="str">
        <f>IF(X24="","",VLOOKUP(X24,'[1]シフト記号表（勤務時間帯）'!$D$6:$Z$47,23,FALSE))</f>
        <v/>
      </c>
      <c r="Y26" s="77" t="str">
        <f>IF(Y24="","",VLOOKUP(Y24,'[1]シフト記号表（勤務時間帯）'!$D$6:$Z$47,23,FALSE))</f>
        <v/>
      </c>
      <c r="Z26" s="77" t="str">
        <f>IF(Z24="","",VLOOKUP(Z24,'[1]シフト記号表（勤務時間帯）'!$D$6:$Z$47,23,FALSE))</f>
        <v/>
      </c>
      <c r="AA26" s="78" t="str">
        <f>IF(AA24="","",VLOOKUP(AA24,'[1]シフト記号表（勤務時間帯）'!$D$6:$Z$47,23,FALSE))</f>
        <v/>
      </c>
      <c r="AB26" s="76" t="str">
        <f>IF(AB24="","",VLOOKUP(AB24,'[1]シフト記号表（勤務時間帯）'!$D$6:$Z$47,23,FALSE))</f>
        <v/>
      </c>
      <c r="AC26" s="77" t="str">
        <f>IF(AC24="","",VLOOKUP(AC24,'[1]シフト記号表（勤務時間帯）'!$D$6:$Z$47,23,FALSE))</f>
        <v/>
      </c>
      <c r="AD26" s="77" t="str">
        <f>IF(AD24="","",VLOOKUP(AD24,'[1]シフト記号表（勤務時間帯）'!$D$6:$Z$47,23,FALSE))</f>
        <v/>
      </c>
      <c r="AE26" s="77" t="str">
        <f>IF(AE24="","",VLOOKUP(AE24,'[1]シフト記号表（勤務時間帯）'!$D$6:$Z$47,23,FALSE))</f>
        <v/>
      </c>
      <c r="AF26" s="77" t="str">
        <f>IF(AF24="","",VLOOKUP(AF24,'[1]シフト記号表（勤務時間帯）'!$D$6:$Z$47,23,FALSE))</f>
        <v/>
      </c>
      <c r="AG26" s="77" t="str">
        <f>IF(AG24="","",VLOOKUP(AG24,'[1]シフト記号表（勤務時間帯）'!$D$6:$Z$47,23,FALSE))</f>
        <v/>
      </c>
      <c r="AH26" s="78" t="str">
        <f>IF(AH24="","",VLOOKUP(AH24,'[1]シフト記号表（勤務時間帯）'!$D$6:$Z$47,23,FALSE))</f>
        <v/>
      </c>
      <c r="AI26" s="76" t="str">
        <f>IF(AI24="","",VLOOKUP(AI24,'[1]シフト記号表（勤務時間帯）'!$D$6:$Z$47,23,FALSE))</f>
        <v/>
      </c>
      <c r="AJ26" s="77" t="str">
        <f>IF(AJ24="","",VLOOKUP(AJ24,'[1]シフト記号表（勤務時間帯）'!$D$6:$Z$47,23,FALSE))</f>
        <v/>
      </c>
      <c r="AK26" s="77" t="str">
        <f>IF(AK24="","",VLOOKUP(AK24,'[1]シフト記号表（勤務時間帯）'!$D$6:$Z$47,23,FALSE))</f>
        <v/>
      </c>
      <c r="AL26" s="77" t="str">
        <f>IF(AL24="","",VLOOKUP(AL24,'[1]シフト記号表（勤務時間帯）'!$D$6:$Z$47,23,FALSE))</f>
        <v/>
      </c>
      <c r="AM26" s="77" t="str">
        <f>IF(AM24="","",VLOOKUP(AM24,'[1]シフト記号表（勤務時間帯）'!$D$6:$Z$47,23,FALSE))</f>
        <v/>
      </c>
      <c r="AN26" s="77" t="str">
        <f>IF(AN24="","",VLOOKUP(AN24,'[1]シフト記号表（勤務時間帯）'!$D$6:$Z$47,23,FALSE))</f>
        <v/>
      </c>
      <c r="AO26" s="78" t="str">
        <f>IF(AO24="","",VLOOKUP(AO24,'[1]シフト記号表（勤務時間帯）'!$D$6:$Z$47,23,FALSE))</f>
        <v/>
      </c>
      <c r="AP26" s="76" t="str">
        <f>IF(AP24="","",VLOOKUP(AP24,'[1]シフト記号表（勤務時間帯）'!$D$6:$Z$47,23,FALSE))</f>
        <v/>
      </c>
      <c r="AQ26" s="77" t="str">
        <f>IF(AQ24="","",VLOOKUP(AQ24,'[1]シフト記号表（勤務時間帯）'!$D$6:$Z$47,23,FALSE))</f>
        <v/>
      </c>
      <c r="AR26" s="77" t="str">
        <f>IF(AR24="","",VLOOKUP(AR24,'[1]シフト記号表（勤務時間帯）'!$D$6:$Z$47,23,FALSE))</f>
        <v/>
      </c>
      <c r="AS26" s="77" t="str">
        <f>IF(AS24="","",VLOOKUP(AS24,'[1]シフト記号表（勤務時間帯）'!$D$6:$Z$47,23,FALSE))</f>
        <v/>
      </c>
      <c r="AT26" s="77" t="str">
        <f>IF(AT24="","",VLOOKUP(AT24,'[1]シフト記号表（勤務時間帯）'!$D$6:$Z$47,23,FALSE))</f>
        <v/>
      </c>
      <c r="AU26" s="77" t="str">
        <f>IF(AU24="","",VLOOKUP(AU24,'[1]シフト記号表（勤務時間帯）'!$D$6:$Z$47,23,FALSE))</f>
        <v/>
      </c>
      <c r="AV26" s="78" t="str">
        <f>IF(AV24="","",VLOOKUP(AV24,'[1]シフト記号表（勤務時間帯）'!$D$6:$Z$47,23,FALSE))</f>
        <v/>
      </c>
      <c r="AW26" s="76" t="str">
        <f>IF(AW24="","",VLOOKUP(AW24,'[1]シフト記号表（勤務時間帯）'!$D$6:$Z$47,23,FALSE))</f>
        <v/>
      </c>
      <c r="AX26" s="77" t="str">
        <f>IF(AX24="","",VLOOKUP(AX24,'[1]シフト記号表（勤務時間帯）'!$D$6:$Z$47,23,FALSE))</f>
        <v/>
      </c>
      <c r="AY26" s="77" t="str">
        <f>IF(AY24="","",VLOOKUP(AY24,'[1]シフト記号表（勤務時間帯）'!$D$6:$Z$47,23,FALSE))</f>
        <v/>
      </c>
      <c r="AZ26" s="182">
        <f>IF($BC$3="４週",SUM(U26:AV26),IF($BC$3="暦月",SUM(U26:AY26),""))</f>
        <v>0</v>
      </c>
      <c r="BA26" s="183"/>
      <c r="BB26" s="184">
        <f>IF($BC$3="４週",AZ26/4,IF($BC$3="暦月",(AZ26/($BC$8/7)),""))</f>
        <v>0</v>
      </c>
      <c r="BC26" s="183"/>
      <c r="BD26" s="185"/>
      <c r="BE26" s="186"/>
      <c r="BF26" s="186"/>
      <c r="BG26" s="186"/>
      <c r="BH26" s="187"/>
    </row>
    <row r="27" spans="2:60" ht="20.25" customHeight="1" x14ac:dyDescent="0.15">
      <c r="B27" s="79"/>
      <c r="C27" s="188"/>
      <c r="D27" s="189"/>
      <c r="E27" s="190"/>
      <c r="F27" s="60"/>
      <c r="G27" s="61"/>
      <c r="H27" s="197"/>
      <c r="I27" s="199"/>
      <c r="J27" s="200"/>
      <c r="K27" s="200"/>
      <c r="L27" s="201"/>
      <c r="M27" s="208"/>
      <c r="N27" s="209"/>
      <c r="O27" s="210"/>
      <c r="P27" s="82" t="s">
        <v>41</v>
      </c>
      <c r="Q27" s="83"/>
      <c r="R27" s="83"/>
      <c r="S27" s="84"/>
      <c r="T27" s="85"/>
      <c r="U27" s="86"/>
      <c r="V27" s="87"/>
      <c r="W27" s="87"/>
      <c r="X27" s="87"/>
      <c r="Y27" s="87"/>
      <c r="Z27" s="87"/>
      <c r="AA27" s="88"/>
      <c r="AB27" s="86"/>
      <c r="AC27" s="87"/>
      <c r="AD27" s="87"/>
      <c r="AE27" s="87"/>
      <c r="AF27" s="87"/>
      <c r="AG27" s="87"/>
      <c r="AH27" s="88"/>
      <c r="AI27" s="86"/>
      <c r="AJ27" s="87"/>
      <c r="AK27" s="87"/>
      <c r="AL27" s="87"/>
      <c r="AM27" s="87"/>
      <c r="AN27" s="87"/>
      <c r="AO27" s="88"/>
      <c r="AP27" s="86"/>
      <c r="AQ27" s="87"/>
      <c r="AR27" s="87"/>
      <c r="AS27" s="87"/>
      <c r="AT27" s="87"/>
      <c r="AU27" s="87"/>
      <c r="AV27" s="88"/>
      <c r="AW27" s="86"/>
      <c r="AX27" s="87"/>
      <c r="AY27" s="87"/>
      <c r="AZ27" s="217"/>
      <c r="BA27" s="172"/>
      <c r="BB27" s="171"/>
      <c r="BC27" s="172"/>
      <c r="BD27" s="173"/>
      <c r="BE27" s="174"/>
      <c r="BF27" s="174"/>
      <c r="BG27" s="174"/>
      <c r="BH27" s="175"/>
    </row>
    <row r="28" spans="2:60" ht="20.25" customHeight="1" x14ac:dyDescent="0.15">
      <c r="B28" s="59">
        <f>B25+1</f>
        <v>3</v>
      </c>
      <c r="C28" s="191"/>
      <c r="D28" s="192"/>
      <c r="E28" s="193"/>
      <c r="F28" s="60">
        <f>C27</f>
        <v>0</v>
      </c>
      <c r="G28" s="61"/>
      <c r="H28" s="197"/>
      <c r="I28" s="202"/>
      <c r="J28" s="203"/>
      <c r="K28" s="203"/>
      <c r="L28" s="204"/>
      <c r="M28" s="211"/>
      <c r="N28" s="212"/>
      <c r="O28" s="213"/>
      <c r="P28" s="62" t="s">
        <v>42</v>
      </c>
      <c r="Q28" s="63"/>
      <c r="R28" s="63"/>
      <c r="S28" s="64"/>
      <c r="T28" s="65"/>
      <c r="U28" s="66" t="str">
        <f>IF(U27="","",VLOOKUP(U27,'[1]シフト記号表（勤務時間帯）'!$D$6:$X$47,21,FALSE))</f>
        <v/>
      </c>
      <c r="V28" s="67" t="str">
        <f>IF(V27="","",VLOOKUP(V27,'[1]シフト記号表（勤務時間帯）'!$D$6:$X$47,21,FALSE))</f>
        <v/>
      </c>
      <c r="W28" s="67" t="str">
        <f>IF(W27="","",VLOOKUP(W27,'[1]シフト記号表（勤務時間帯）'!$D$6:$X$47,21,FALSE))</f>
        <v/>
      </c>
      <c r="X28" s="67" t="str">
        <f>IF(X27="","",VLOOKUP(X27,'[1]シフト記号表（勤務時間帯）'!$D$6:$X$47,21,FALSE))</f>
        <v/>
      </c>
      <c r="Y28" s="67" t="str">
        <f>IF(Y27="","",VLOOKUP(Y27,'[1]シフト記号表（勤務時間帯）'!$D$6:$X$47,21,FALSE))</f>
        <v/>
      </c>
      <c r="Z28" s="67" t="str">
        <f>IF(Z27="","",VLOOKUP(Z27,'[1]シフト記号表（勤務時間帯）'!$D$6:$X$47,21,FALSE))</f>
        <v/>
      </c>
      <c r="AA28" s="68" t="str">
        <f>IF(AA27="","",VLOOKUP(AA27,'[1]シフト記号表（勤務時間帯）'!$D$6:$X$47,21,FALSE))</f>
        <v/>
      </c>
      <c r="AB28" s="66" t="str">
        <f>IF(AB27="","",VLOOKUP(AB27,'[1]シフト記号表（勤務時間帯）'!$D$6:$X$47,21,FALSE))</f>
        <v/>
      </c>
      <c r="AC28" s="67" t="str">
        <f>IF(AC27="","",VLOOKUP(AC27,'[1]シフト記号表（勤務時間帯）'!$D$6:$X$47,21,FALSE))</f>
        <v/>
      </c>
      <c r="AD28" s="67" t="str">
        <f>IF(AD27="","",VLOOKUP(AD27,'[1]シフト記号表（勤務時間帯）'!$D$6:$X$47,21,FALSE))</f>
        <v/>
      </c>
      <c r="AE28" s="67" t="str">
        <f>IF(AE27="","",VLOOKUP(AE27,'[1]シフト記号表（勤務時間帯）'!$D$6:$X$47,21,FALSE))</f>
        <v/>
      </c>
      <c r="AF28" s="67" t="str">
        <f>IF(AF27="","",VLOOKUP(AF27,'[1]シフト記号表（勤務時間帯）'!$D$6:$X$47,21,FALSE))</f>
        <v/>
      </c>
      <c r="AG28" s="67" t="str">
        <f>IF(AG27="","",VLOOKUP(AG27,'[1]シフト記号表（勤務時間帯）'!$D$6:$X$47,21,FALSE))</f>
        <v/>
      </c>
      <c r="AH28" s="68" t="str">
        <f>IF(AH27="","",VLOOKUP(AH27,'[1]シフト記号表（勤務時間帯）'!$D$6:$X$47,21,FALSE))</f>
        <v/>
      </c>
      <c r="AI28" s="66" t="str">
        <f>IF(AI27="","",VLOOKUP(AI27,'[1]シフト記号表（勤務時間帯）'!$D$6:$X$47,21,FALSE))</f>
        <v/>
      </c>
      <c r="AJ28" s="67" t="str">
        <f>IF(AJ27="","",VLOOKUP(AJ27,'[1]シフト記号表（勤務時間帯）'!$D$6:$X$47,21,FALSE))</f>
        <v/>
      </c>
      <c r="AK28" s="67" t="str">
        <f>IF(AK27="","",VLOOKUP(AK27,'[1]シフト記号表（勤務時間帯）'!$D$6:$X$47,21,FALSE))</f>
        <v/>
      </c>
      <c r="AL28" s="67" t="str">
        <f>IF(AL27="","",VLOOKUP(AL27,'[1]シフト記号表（勤務時間帯）'!$D$6:$X$47,21,FALSE))</f>
        <v/>
      </c>
      <c r="AM28" s="67" t="str">
        <f>IF(AM27="","",VLOOKUP(AM27,'[1]シフト記号表（勤務時間帯）'!$D$6:$X$47,21,FALSE))</f>
        <v/>
      </c>
      <c r="AN28" s="67" t="str">
        <f>IF(AN27="","",VLOOKUP(AN27,'[1]シフト記号表（勤務時間帯）'!$D$6:$X$47,21,FALSE))</f>
        <v/>
      </c>
      <c r="AO28" s="68" t="str">
        <f>IF(AO27="","",VLOOKUP(AO27,'[1]シフト記号表（勤務時間帯）'!$D$6:$X$47,21,FALSE))</f>
        <v/>
      </c>
      <c r="AP28" s="66" t="str">
        <f>IF(AP27="","",VLOOKUP(AP27,'[1]シフト記号表（勤務時間帯）'!$D$6:$X$47,21,FALSE))</f>
        <v/>
      </c>
      <c r="AQ28" s="67" t="str">
        <f>IF(AQ27="","",VLOOKUP(AQ27,'[1]シフト記号表（勤務時間帯）'!$D$6:$X$47,21,FALSE))</f>
        <v/>
      </c>
      <c r="AR28" s="67" t="str">
        <f>IF(AR27="","",VLOOKUP(AR27,'[1]シフト記号表（勤務時間帯）'!$D$6:$X$47,21,FALSE))</f>
        <v/>
      </c>
      <c r="AS28" s="67" t="str">
        <f>IF(AS27="","",VLOOKUP(AS27,'[1]シフト記号表（勤務時間帯）'!$D$6:$X$47,21,FALSE))</f>
        <v/>
      </c>
      <c r="AT28" s="67" t="str">
        <f>IF(AT27="","",VLOOKUP(AT27,'[1]シフト記号表（勤務時間帯）'!$D$6:$X$47,21,FALSE))</f>
        <v/>
      </c>
      <c r="AU28" s="67" t="str">
        <f>IF(AU27="","",VLOOKUP(AU27,'[1]シフト記号表（勤務時間帯）'!$D$6:$X$47,21,FALSE))</f>
        <v/>
      </c>
      <c r="AV28" s="68" t="str">
        <f>IF(AV27="","",VLOOKUP(AV27,'[1]シフト記号表（勤務時間帯）'!$D$6:$X$47,21,FALSE))</f>
        <v/>
      </c>
      <c r="AW28" s="66" t="str">
        <f>IF(AW27="","",VLOOKUP(AW27,'[1]シフト記号表（勤務時間帯）'!$D$6:$X$47,21,FALSE))</f>
        <v/>
      </c>
      <c r="AX28" s="67" t="str">
        <f>IF(AX27="","",VLOOKUP(AX27,'[1]シフト記号表（勤務時間帯）'!$D$6:$X$47,21,FALSE))</f>
        <v/>
      </c>
      <c r="AY28" s="67" t="str">
        <f>IF(AY27="","",VLOOKUP(AY27,'[1]シフト記号表（勤務時間帯）'!$D$6:$X$47,21,FALSE))</f>
        <v/>
      </c>
      <c r="AZ28" s="179">
        <f>IF($BC$3="４週",SUM(U28:AV28),IF($BC$3="暦月",SUM(U28:AY28),""))</f>
        <v>0</v>
      </c>
      <c r="BA28" s="180"/>
      <c r="BB28" s="181">
        <f>IF($BC$3="４週",AZ28/4,IF($BC$3="暦月",(AZ28/($BC$8/7)),""))</f>
        <v>0</v>
      </c>
      <c r="BC28" s="180"/>
      <c r="BD28" s="176"/>
      <c r="BE28" s="177"/>
      <c r="BF28" s="177"/>
      <c r="BG28" s="177"/>
      <c r="BH28" s="178"/>
    </row>
    <row r="29" spans="2:60" ht="20.25" customHeight="1" x14ac:dyDescent="0.15">
      <c r="B29" s="69"/>
      <c r="C29" s="218"/>
      <c r="D29" s="219"/>
      <c r="E29" s="220"/>
      <c r="F29" s="70"/>
      <c r="G29" s="71">
        <f>C27</f>
        <v>0</v>
      </c>
      <c r="H29" s="221"/>
      <c r="I29" s="222"/>
      <c r="J29" s="223"/>
      <c r="K29" s="223"/>
      <c r="L29" s="224"/>
      <c r="M29" s="225"/>
      <c r="N29" s="226"/>
      <c r="O29" s="227"/>
      <c r="P29" s="72" t="s">
        <v>43</v>
      </c>
      <c r="Q29" s="89"/>
      <c r="R29" s="89"/>
      <c r="S29" s="90"/>
      <c r="T29" s="91"/>
      <c r="U29" s="76" t="str">
        <f>IF(U27="","",VLOOKUP(U27,'[1]シフト記号表（勤務時間帯）'!$D$6:$Z$47,23,FALSE))</f>
        <v/>
      </c>
      <c r="V29" s="77" t="str">
        <f>IF(V27="","",VLOOKUP(V27,'[1]シフト記号表（勤務時間帯）'!$D$6:$Z$47,23,FALSE))</f>
        <v/>
      </c>
      <c r="W29" s="77" t="str">
        <f>IF(W27="","",VLOOKUP(W27,'[1]シフト記号表（勤務時間帯）'!$D$6:$Z$47,23,FALSE))</f>
        <v/>
      </c>
      <c r="X29" s="77" t="str">
        <f>IF(X27="","",VLOOKUP(X27,'[1]シフト記号表（勤務時間帯）'!$D$6:$Z$47,23,FALSE))</f>
        <v/>
      </c>
      <c r="Y29" s="77" t="str">
        <f>IF(Y27="","",VLOOKUP(Y27,'[1]シフト記号表（勤務時間帯）'!$D$6:$Z$47,23,FALSE))</f>
        <v/>
      </c>
      <c r="Z29" s="77" t="str">
        <f>IF(Z27="","",VLOOKUP(Z27,'[1]シフト記号表（勤務時間帯）'!$D$6:$Z$47,23,FALSE))</f>
        <v/>
      </c>
      <c r="AA29" s="78" t="str">
        <f>IF(AA27="","",VLOOKUP(AA27,'[1]シフト記号表（勤務時間帯）'!$D$6:$Z$47,23,FALSE))</f>
        <v/>
      </c>
      <c r="AB29" s="76" t="str">
        <f>IF(AB27="","",VLOOKUP(AB27,'[1]シフト記号表（勤務時間帯）'!$D$6:$Z$47,23,FALSE))</f>
        <v/>
      </c>
      <c r="AC29" s="77" t="str">
        <f>IF(AC27="","",VLOOKUP(AC27,'[1]シフト記号表（勤務時間帯）'!$D$6:$Z$47,23,FALSE))</f>
        <v/>
      </c>
      <c r="AD29" s="77" t="str">
        <f>IF(AD27="","",VLOOKUP(AD27,'[1]シフト記号表（勤務時間帯）'!$D$6:$Z$47,23,FALSE))</f>
        <v/>
      </c>
      <c r="AE29" s="77" t="str">
        <f>IF(AE27="","",VLOOKUP(AE27,'[1]シフト記号表（勤務時間帯）'!$D$6:$Z$47,23,FALSE))</f>
        <v/>
      </c>
      <c r="AF29" s="77" t="str">
        <f>IF(AF27="","",VLOOKUP(AF27,'[1]シフト記号表（勤務時間帯）'!$D$6:$Z$47,23,FALSE))</f>
        <v/>
      </c>
      <c r="AG29" s="77" t="str">
        <f>IF(AG27="","",VLOOKUP(AG27,'[1]シフト記号表（勤務時間帯）'!$D$6:$Z$47,23,FALSE))</f>
        <v/>
      </c>
      <c r="AH29" s="78" t="str">
        <f>IF(AH27="","",VLOOKUP(AH27,'[1]シフト記号表（勤務時間帯）'!$D$6:$Z$47,23,FALSE))</f>
        <v/>
      </c>
      <c r="AI29" s="76" t="str">
        <f>IF(AI27="","",VLOOKUP(AI27,'[1]シフト記号表（勤務時間帯）'!$D$6:$Z$47,23,FALSE))</f>
        <v/>
      </c>
      <c r="AJ29" s="77" t="str">
        <f>IF(AJ27="","",VLOOKUP(AJ27,'[1]シフト記号表（勤務時間帯）'!$D$6:$Z$47,23,FALSE))</f>
        <v/>
      </c>
      <c r="AK29" s="77" t="str">
        <f>IF(AK27="","",VLOOKUP(AK27,'[1]シフト記号表（勤務時間帯）'!$D$6:$Z$47,23,FALSE))</f>
        <v/>
      </c>
      <c r="AL29" s="77" t="str">
        <f>IF(AL27="","",VLOOKUP(AL27,'[1]シフト記号表（勤務時間帯）'!$D$6:$Z$47,23,FALSE))</f>
        <v/>
      </c>
      <c r="AM29" s="77" t="str">
        <f>IF(AM27="","",VLOOKUP(AM27,'[1]シフト記号表（勤務時間帯）'!$D$6:$Z$47,23,FALSE))</f>
        <v/>
      </c>
      <c r="AN29" s="77" t="str">
        <f>IF(AN27="","",VLOOKUP(AN27,'[1]シフト記号表（勤務時間帯）'!$D$6:$Z$47,23,FALSE))</f>
        <v/>
      </c>
      <c r="AO29" s="78" t="str">
        <f>IF(AO27="","",VLOOKUP(AO27,'[1]シフト記号表（勤務時間帯）'!$D$6:$Z$47,23,FALSE))</f>
        <v/>
      </c>
      <c r="AP29" s="76" t="str">
        <f>IF(AP27="","",VLOOKUP(AP27,'[1]シフト記号表（勤務時間帯）'!$D$6:$Z$47,23,FALSE))</f>
        <v/>
      </c>
      <c r="AQ29" s="77" t="str">
        <f>IF(AQ27="","",VLOOKUP(AQ27,'[1]シフト記号表（勤務時間帯）'!$D$6:$Z$47,23,FALSE))</f>
        <v/>
      </c>
      <c r="AR29" s="77" t="str">
        <f>IF(AR27="","",VLOOKUP(AR27,'[1]シフト記号表（勤務時間帯）'!$D$6:$Z$47,23,FALSE))</f>
        <v/>
      </c>
      <c r="AS29" s="77" t="str">
        <f>IF(AS27="","",VLOOKUP(AS27,'[1]シフト記号表（勤務時間帯）'!$D$6:$Z$47,23,FALSE))</f>
        <v/>
      </c>
      <c r="AT29" s="77" t="str">
        <f>IF(AT27="","",VLOOKUP(AT27,'[1]シフト記号表（勤務時間帯）'!$D$6:$Z$47,23,FALSE))</f>
        <v/>
      </c>
      <c r="AU29" s="77" t="str">
        <f>IF(AU27="","",VLOOKUP(AU27,'[1]シフト記号表（勤務時間帯）'!$D$6:$Z$47,23,FALSE))</f>
        <v/>
      </c>
      <c r="AV29" s="78" t="str">
        <f>IF(AV27="","",VLOOKUP(AV27,'[1]シフト記号表（勤務時間帯）'!$D$6:$Z$47,23,FALSE))</f>
        <v/>
      </c>
      <c r="AW29" s="76" t="str">
        <f>IF(AW27="","",VLOOKUP(AW27,'[1]シフト記号表（勤務時間帯）'!$D$6:$Z$47,23,FALSE))</f>
        <v/>
      </c>
      <c r="AX29" s="77" t="str">
        <f>IF(AX27="","",VLOOKUP(AX27,'[1]シフト記号表（勤務時間帯）'!$D$6:$Z$47,23,FALSE))</f>
        <v/>
      </c>
      <c r="AY29" s="77" t="str">
        <f>IF(AY27="","",VLOOKUP(AY27,'[1]シフト記号表（勤務時間帯）'!$D$6:$Z$47,23,FALSE))</f>
        <v/>
      </c>
      <c r="AZ29" s="182">
        <f>IF($BC$3="４週",SUM(U29:AV29),IF($BC$3="暦月",SUM(U29:AY29),""))</f>
        <v>0</v>
      </c>
      <c r="BA29" s="183"/>
      <c r="BB29" s="184">
        <f>IF($BC$3="４週",AZ29/4,IF($BC$3="暦月",(AZ29/($BC$8/7)),""))</f>
        <v>0</v>
      </c>
      <c r="BC29" s="183"/>
      <c r="BD29" s="185"/>
      <c r="BE29" s="186"/>
      <c r="BF29" s="186"/>
      <c r="BG29" s="186"/>
      <c r="BH29" s="187"/>
    </row>
    <row r="30" spans="2:60" ht="20.25" customHeight="1" x14ac:dyDescent="0.15">
      <c r="B30" s="79"/>
      <c r="C30" s="188"/>
      <c r="D30" s="189"/>
      <c r="E30" s="190"/>
      <c r="F30" s="60"/>
      <c r="G30" s="61"/>
      <c r="H30" s="197"/>
      <c r="I30" s="199"/>
      <c r="J30" s="200"/>
      <c r="K30" s="200"/>
      <c r="L30" s="201"/>
      <c r="M30" s="208"/>
      <c r="N30" s="209"/>
      <c r="O30" s="210"/>
      <c r="P30" s="82" t="s">
        <v>41</v>
      </c>
      <c r="Q30" s="83"/>
      <c r="R30" s="83"/>
      <c r="S30" s="84"/>
      <c r="T30" s="85"/>
      <c r="U30" s="86"/>
      <c r="V30" s="87"/>
      <c r="W30" s="87"/>
      <c r="X30" s="87"/>
      <c r="Y30" s="87"/>
      <c r="Z30" s="87"/>
      <c r="AA30" s="88"/>
      <c r="AB30" s="86"/>
      <c r="AC30" s="87"/>
      <c r="AD30" s="87"/>
      <c r="AE30" s="87"/>
      <c r="AF30" s="87"/>
      <c r="AG30" s="87"/>
      <c r="AH30" s="88"/>
      <c r="AI30" s="86"/>
      <c r="AJ30" s="87"/>
      <c r="AK30" s="87"/>
      <c r="AL30" s="87"/>
      <c r="AM30" s="87"/>
      <c r="AN30" s="87"/>
      <c r="AO30" s="88"/>
      <c r="AP30" s="86"/>
      <c r="AQ30" s="87"/>
      <c r="AR30" s="87"/>
      <c r="AS30" s="87"/>
      <c r="AT30" s="87"/>
      <c r="AU30" s="87"/>
      <c r="AV30" s="88"/>
      <c r="AW30" s="86"/>
      <c r="AX30" s="87"/>
      <c r="AY30" s="87"/>
      <c r="AZ30" s="217"/>
      <c r="BA30" s="172"/>
      <c r="BB30" s="171"/>
      <c r="BC30" s="172"/>
      <c r="BD30" s="173"/>
      <c r="BE30" s="174"/>
      <c r="BF30" s="174"/>
      <c r="BG30" s="174"/>
      <c r="BH30" s="175"/>
    </row>
    <row r="31" spans="2:60" ht="20.25" customHeight="1" x14ac:dyDescent="0.15">
      <c r="B31" s="59">
        <f>B28+1</f>
        <v>4</v>
      </c>
      <c r="C31" s="191"/>
      <c r="D31" s="192"/>
      <c r="E31" s="193"/>
      <c r="F31" s="60">
        <f>C30</f>
        <v>0</v>
      </c>
      <c r="G31" s="61"/>
      <c r="H31" s="197"/>
      <c r="I31" s="202"/>
      <c r="J31" s="203"/>
      <c r="K31" s="203"/>
      <c r="L31" s="204"/>
      <c r="M31" s="211"/>
      <c r="N31" s="212"/>
      <c r="O31" s="213"/>
      <c r="P31" s="62" t="s">
        <v>42</v>
      </c>
      <c r="Q31" s="63"/>
      <c r="R31" s="63"/>
      <c r="S31" s="64"/>
      <c r="T31" s="65"/>
      <c r="U31" s="66" t="str">
        <f>IF(U30="","",VLOOKUP(U30,'[1]シフト記号表（勤務時間帯）'!$D$6:$X$47,21,FALSE))</f>
        <v/>
      </c>
      <c r="V31" s="67" t="str">
        <f>IF(V30="","",VLOOKUP(V30,'[1]シフト記号表（勤務時間帯）'!$D$6:$X$47,21,FALSE))</f>
        <v/>
      </c>
      <c r="W31" s="67" t="str">
        <f>IF(W30="","",VLOOKUP(W30,'[1]シフト記号表（勤務時間帯）'!$D$6:$X$47,21,FALSE))</f>
        <v/>
      </c>
      <c r="X31" s="67" t="str">
        <f>IF(X30="","",VLOOKUP(X30,'[1]シフト記号表（勤務時間帯）'!$D$6:$X$47,21,FALSE))</f>
        <v/>
      </c>
      <c r="Y31" s="67" t="str">
        <f>IF(Y30="","",VLOOKUP(Y30,'[1]シフト記号表（勤務時間帯）'!$D$6:$X$47,21,FALSE))</f>
        <v/>
      </c>
      <c r="Z31" s="67" t="str">
        <f>IF(Z30="","",VLOOKUP(Z30,'[1]シフト記号表（勤務時間帯）'!$D$6:$X$47,21,FALSE))</f>
        <v/>
      </c>
      <c r="AA31" s="68" t="str">
        <f>IF(AA30="","",VLOOKUP(AA30,'[1]シフト記号表（勤務時間帯）'!$D$6:$X$47,21,FALSE))</f>
        <v/>
      </c>
      <c r="AB31" s="66" t="str">
        <f>IF(AB30="","",VLOOKUP(AB30,'[1]シフト記号表（勤務時間帯）'!$D$6:$X$47,21,FALSE))</f>
        <v/>
      </c>
      <c r="AC31" s="67" t="str">
        <f>IF(AC30="","",VLOOKUP(AC30,'[1]シフト記号表（勤務時間帯）'!$D$6:$X$47,21,FALSE))</f>
        <v/>
      </c>
      <c r="AD31" s="67" t="str">
        <f>IF(AD30="","",VLOOKUP(AD30,'[1]シフト記号表（勤務時間帯）'!$D$6:$X$47,21,FALSE))</f>
        <v/>
      </c>
      <c r="AE31" s="67" t="str">
        <f>IF(AE30="","",VLOOKUP(AE30,'[1]シフト記号表（勤務時間帯）'!$D$6:$X$47,21,FALSE))</f>
        <v/>
      </c>
      <c r="AF31" s="67" t="str">
        <f>IF(AF30="","",VLOOKUP(AF30,'[1]シフト記号表（勤務時間帯）'!$D$6:$X$47,21,FALSE))</f>
        <v/>
      </c>
      <c r="AG31" s="67" t="str">
        <f>IF(AG30="","",VLOOKUP(AG30,'[1]シフト記号表（勤務時間帯）'!$D$6:$X$47,21,FALSE))</f>
        <v/>
      </c>
      <c r="AH31" s="68" t="str">
        <f>IF(AH30="","",VLOOKUP(AH30,'[1]シフト記号表（勤務時間帯）'!$D$6:$X$47,21,FALSE))</f>
        <v/>
      </c>
      <c r="AI31" s="66" t="str">
        <f>IF(AI30="","",VLOOKUP(AI30,'[1]シフト記号表（勤務時間帯）'!$D$6:$X$47,21,FALSE))</f>
        <v/>
      </c>
      <c r="AJ31" s="67" t="str">
        <f>IF(AJ30="","",VLOOKUP(AJ30,'[1]シフト記号表（勤務時間帯）'!$D$6:$X$47,21,FALSE))</f>
        <v/>
      </c>
      <c r="AK31" s="67" t="str">
        <f>IF(AK30="","",VLOOKUP(AK30,'[1]シフト記号表（勤務時間帯）'!$D$6:$X$47,21,FALSE))</f>
        <v/>
      </c>
      <c r="AL31" s="67" t="str">
        <f>IF(AL30="","",VLOOKUP(AL30,'[1]シフト記号表（勤務時間帯）'!$D$6:$X$47,21,FALSE))</f>
        <v/>
      </c>
      <c r="AM31" s="67" t="str">
        <f>IF(AM30="","",VLOOKUP(AM30,'[1]シフト記号表（勤務時間帯）'!$D$6:$X$47,21,FALSE))</f>
        <v/>
      </c>
      <c r="AN31" s="67" t="str">
        <f>IF(AN30="","",VLOOKUP(AN30,'[1]シフト記号表（勤務時間帯）'!$D$6:$X$47,21,FALSE))</f>
        <v/>
      </c>
      <c r="AO31" s="68" t="str">
        <f>IF(AO30="","",VLOOKUP(AO30,'[1]シフト記号表（勤務時間帯）'!$D$6:$X$47,21,FALSE))</f>
        <v/>
      </c>
      <c r="AP31" s="66" t="str">
        <f>IF(AP30="","",VLOOKUP(AP30,'[1]シフト記号表（勤務時間帯）'!$D$6:$X$47,21,FALSE))</f>
        <v/>
      </c>
      <c r="AQ31" s="67" t="str">
        <f>IF(AQ30="","",VLOOKUP(AQ30,'[1]シフト記号表（勤務時間帯）'!$D$6:$X$47,21,FALSE))</f>
        <v/>
      </c>
      <c r="AR31" s="67" t="str">
        <f>IF(AR30="","",VLOOKUP(AR30,'[1]シフト記号表（勤務時間帯）'!$D$6:$X$47,21,FALSE))</f>
        <v/>
      </c>
      <c r="AS31" s="67" t="str">
        <f>IF(AS30="","",VLOOKUP(AS30,'[1]シフト記号表（勤務時間帯）'!$D$6:$X$47,21,FALSE))</f>
        <v/>
      </c>
      <c r="AT31" s="67" t="str">
        <f>IF(AT30="","",VLOOKUP(AT30,'[1]シフト記号表（勤務時間帯）'!$D$6:$X$47,21,FALSE))</f>
        <v/>
      </c>
      <c r="AU31" s="67" t="str">
        <f>IF(AU30="","",VLOOKUP(AU30,'[1]シフト記号表（勤務時間帯）'!$D$6:$X$47,21,FALSE))</f>
        <v/>
      </c>
      <c r="AV31" s="68" t="str">
        <f>IF(AV30="","",VLOOKUP(AV30,'[1]シフト記号表（勤務時間帯）'!$D$6:$X$47,21,FALSE))</f>
        <v/>
      </c>
      <c r="AW31" s="66" t="str">
        <f>IF(AW30="","",VLOOKUP(AW30,'[1]シフト記号表（勤務時間帯）'!$D$6:$X$47,21,FALSE))</f>
        <v/>
      </c>
      <c r="AX31" s="67" t="str">
        <f>IF(AX30="","",VLOOKUP(AX30,'[1]シフト記号表（勤務時間帯）'!$D$6:$X$47,21,FALSE))</f>
        <v/>
      </c>
      <c r="AY31" s="67" t="str">
        <f>IF(AY30="","",VLOOKUP(AY30,'[1]シフト記号表（勤務時間帯）'!$D$6:$X$47,21,FALSE))</f>
        <v/>
      </c>
      <c r="AZ31" s="179">
        <f>IF($BC$3="４週",SUM(U31:AV31),IF($BC$3="暦月",SUM(U31:AY31),""))</f>
        <v>0</v>
      </c>
      <c r="BA31" s="180"/>
      <c r="BB31" s="181">
        <f>IF($BC$3="４週",AZ31/4,IF($BC$3="暦月",(AZ31/($BC$8/7)),""))</f>
        <v>0</v>
      </c>
      <c r="BC31" s="180"/>
      <c r="BD31" s="176"/>
      <c r="BE31" s="177"/>
      <c r="BF31" s="177"/>
      <c r="BG31" s="177"/>
      <c r="BH31" s="178"/>
    </row>
    <row r="32" spans="2:60" ht="20.25" customHeight="1" x14ac:dyDescent="0.15">
      <c r="B32" s="69"/>
      <c r="C32" s="218"/>
      <c r="D32" s="219"/>
      <c r="E32" s="220"/>
      <c r="F32" s="70"/>
      <c r="G32" s="71">
        <f>C30</f>
        <v>0</v>
      </c>
      <c r="H32" s="221"/>
      <c r="I32" s="222"/>
      <c r="J32" s="223"/>
      <c r="K32" s="223"/>
      <c r="L32" s="224"/>
      <c r="M32" s="225"/>
      <c r="N32" s="226"/>
      <c r="O32" s="227"/>
      <c r="P32" s="72" t="s">
        <v>43</v>
      </c>
      <c r="Q32" s="92"/>
      <c r="R32" s="92"/>
      <c r="S32" s="74"/>
      <c r="T32" s="75"/>
      <c r="U32" s="76" t="str">
        <f>IF(U30="","",VLOOKUP(U30,'[1]シフト記号表（勤務時間帯）'!$D$6:$Z$47,23,FALSE))</f>
        <v/>
      </c>
      <c r="V32" s="77" t="str">
        <f>IF(V30="","",VLOOKUP(V30,'[1]シフト記号表（勤務時間帯）'!$D$6:$Z$47,23,FALSE))</f>
        <v/>
      </c>
      <c r="W32" s="77" t="str">
        <f>IF(W30="","",VLOOKUP(W30,'[1]シフト記号表（勤務時間帯）'!$D$6:$Z$47,23,FALSE))</f>
        <v/>
      </c>
      <c r="X32" s="77" t="str">
        <f>IF(X30="","",VLOOKUP(X30,'[1]シフト記号表（勤務時間帯）'!$D$6:$Z$47,23,FALSE))</f>
        <v/>
      </c>
      <c r="Y32" s="77" t="str">
        <f>IF(Y30="","",VLOOKUP(Y30,'[1]シフト記号表（勤務時間帯）'!$D$6:$Z$47,23,FALSE))</f>
        <v/>
      </c>
      <c r="Z32" s="77" t="str">
        <f>IF(Z30="","",VLOOKUP(Z30,'[1]シフト記号表（勤務時間帯）'!$D$6:$Z$47,23,FALSE))</f>
        <v/>
      </c>
      <c r="AA32" s="78" t="str">
        <f>IF(AA30="","",VLOOKUP(AA30,'[1]シフト記号表（勤務時間帯）'!$D$6:$Z$47,23,FALSE))</f>
        <v/>
      </c>
      <c r="AB32" s="76" t="str">
        <f>IF(AB30="","",VLOOKUP(AB30,'[1]シフト記号表（勤務時間帯）'!$D$6:$Z$47,23,FALSE))</f>
        <v/>
      </c>
      <c r="AC32" s="77" t="str">
        <f>IF(AC30="","",VLOOKUP(AC30,'[1]シフト記号表（勤務時間帯）'!$D$6:$Z$47,23,FALSE))</f>
        <v/>
      </c>
      <c r="AD32" s="77" t="str">
        <f>IF(AD30="","",VLOOKUP(AD30,'[1]シフト記号表（勤務時間帯）'!$D$6:$Z$47,23,FALSE))</f>
        <v/>
      </c>
      <c r="AE32" s="77" t="str">
        <f>IF(AE30="","",VLOOKUP(AE30,'[1]シフト記号表（勤務時間帯）'!$D$6:$Z$47,23,FALSE))</f>
        <v/>
      </c>
      <c r="AF32" s="77" t="str">
        <f>IF(AF30="","",VLOOKUP(AF30,'[1]シフト記号表（勤務時間帯）'!$D$6:$Z$47,23,FALSE))</f>
        <v/>
      </c>
      <c r="AG32" s="77" t="str">
        <f>IF(AG30="","",VLOOKUP(AG30,'[1]シフト記号表（勤務時間帯）'!$D$6:$Z$47,23,FALSE))</f>
        <v/>
      </c>
      <c r="AH32" s="78" t="str">
        <f>IF(AH30="","",VLOOKUP(AH30,'[1]シフト記号表（勤務時間帯）'!$D$6:$Z$47,23,FALSE))</f>
        <v/>
      </c>
      <c r="AI32" s="76" t="str">
        <f>IF(AI30="","",VLOOKUP(AI30,'[1]シフト記号表（勤務時間帯）'!$D$6:$Z$47,23,FALSE))</f>
        <v/>
      </c>
      <c r="AJ32" s="77" t="str">
        <f>IF(AJ30="","",VLOOKUP(AJ30,'[1]シフト記号表（勤務時間帯）'!$D$6:$Z$47,23,FALSE))</f>
        <v/>
      </c>
      <c r="AK32" s="77" t="str">
        <f>IF(AK30="","",VLOOKUP(AK30,'[1]シフト記号表（勤務時間帯）'!$D$6:$Z$47,23,FALSE))</f>
        <v/>
      </c>
      <c r="AL32" s="77" t="str">
        <f>IF(AL30="","",VLOOKUP(AL30,'[1]シフト記号表（勤務時間帯）'!$D$6:$Z$47,23,FALSE))</f>
        <v/>
      </c>
      <c r="AM32" s="77" t="str">
        <f>IF(AM30="","",VLOOKUP(AM30,'[1]シフト記号表（勤務時間帯）'!$D$6:$Z$47,23,FALSE))</f>
        <v/>
      </c>
      <c r="AN32" s="77" t="str">
        <f>IF(AN30="","",VLOOKUP(AN30,'[1]シフト記号表（勤務時間帯）'!$D$6:$Z$47,23,FALSE))</f>
        <v/>
      </c>
      <c r="AO32" s="78" t="str">
        <f>IF(AO30="","",VLOOKUP(AO30,'[1]シフト記号表（勤務時間帯）'!$D$6:$Z$47,23,FALSE))</f>
        <v/>
      </c>
      <c r="AP32" s="76" t="str">
        <f>IF(AP30="","",VLOOKUP(AP30,'[1]シフト記号表（勤務時間帯）'!$D$6:$Z$47,23,FALSE))</f>
        <v/>
      </c>
      <c r="AQ32" s="77" t="str">
        <f>IF(AQ30="","",VLOOKUP(AQ30,'[1]シフト記号表（勤務時間帯）'!$D$6:$Z$47,23,FALSE))</f>
        <v/>
      </c>
      <c r="AR32" s="77" t="str">
        <f>IF(AR30="","",VLOOKUP(AR30,'[1]シフト記号表（勤務時間帯）'!$D$6:$Z$47,23,FALSE))</f>
        <v/>
      </c>
      <c r="AS32" s="77" t="str">
        <f>IF(AS30="","",VLOOKUP(AS30,'[1]シフト記号表（勤務時間帯）'!$D$6:$Z$47,23,FALSE))</f>
        <v/>
      </c>
      <c r="AT32" s="77" t="str">
        <f>IF(AT30="","",VLOOKUP(AT30,'[1]シフト記号表（勤務時間帯）'!$D$6:$Z$47,23,FALSE))</f>
        <v/>
      </c>
      <c r="AU32" s="77" t="str">
        <f>IF(AU30="","",VLOOKUP(AU30,'[1]シフト記号表（勤務時間帯）'!$D$6:$Z$47,23,FALSE))</f>
        <v/>
      </c>
      <c r="AV32" s="78" t="str">
        <f>IF(AV30="","",VLOOKUP(AV30,'[1]シフト記号表（勤務時間帯）'!$D$6:$Z$47,23,FALSE))</f>
        <v/>
      </c>
      <c r="AW32" s="76" t="str">
        <f>IF(AW30="","",VLOOKUP(AW30,'[1]シフト記号表（勤務時間帯）'!$D$6:$Z$47,23,FALSE))</f>
        <v/>
      </c>
      <c r="AX32" s="77" t="str">
        <f>IF(AX30="","",VLOOKUP(AX30,'[1]シフト記号表（勤務時間帯）'!$D$6:$Z$47,23,FALSE))</f>
        <v/>
      </c>
      <c r="AY32" s="77" t="str">
        <f>IF(AY30="","",VLOOKUP(AY30,'[1]シフト記号表（勤務時間帯）'!$D$6:$Z$47,23,FALSE))</f>
        <v/>
      </c>
      <c r="AZ32" s="182">
        <f>IF($BC$3="４週",SUM(U32:AV32),IF($BC$3="暦月",SUM(U32:AY32),""))</f>
        <v>0</v>
      </c>
      <c r="BA32" s="183"/>
      <c r="BB32" s="184">
        <f>IF($BC$3="４週",AZ32/4,IF($BC$3="暦月",(AZ32/($BC$8/7)),""))</f>
        <v>0</v>
      </c>
      <c r="BC32" s="183"/>
      <c r="BD32" s="185"/>
      <c r="BE32" s="186"/>
      <c r="BF32" s="186"/>
      <c r="BG32" s="186"/>
      <c r="BH32" s="187"/>
    </row>
    <row r="33" spans="2:60" ht="20.25" customHeight="1" x14ac:dyDescent="0.15">
      <c r="B33" s="79"/>
      <c r="C33" s="188"/>
      <c r="D33" s="189"/>
      <c r="E33" s="190"/>
      <c r="F33" s="60"/>
      <c r="G33" s="61"/>
      <c r="H33" s="197"/>
      <c r="I33" s="199"/>
      <c r="J33" s="200"/>
      <c r="K33" s="200"/>
      <c r="L33" s="201"/>
      <c r="M33" s="208"/>
      <c r="N33" s="209"/>
      <c r="O33" s="210"/>
      <c r="P33" s="82" t="s">
        <v>41</v>
      </c>
      <c r="Q33" s="83"/>
      <c r="R33" s="83"/>
      <c r="S33" s="84"/>
      <c r="T33" s="85"/>
      <c r="U33" s="86"/>
      <c r="V33" s="87"/>
      <c r="W33" s="87"/>
      <c r="X33" s="87"/>
      <c r="Y33" s="87"/>
      <c r="Z33" s="87"/>
      <c r="AA33" s="88"/>
      <c r="AB33" s="86"/>
      <c r="AC33" s="87"/>
      <c r="AD33" s="87"/>
      <c r="AE33" s="87"/>
      <c r="AF33" s="87"/>
      <c r="AG33" s="87"/>
      <c r="AH33" s="88"/>
      <c r="AI33" s="86"/>
      <c r="AJ33" s="87"/>
      <c r="AK33" s="87"/>
      <c r="AL33" s="87"/>
      <c r="AM33" s="87"/>
      <c r="AN33" s="87"/>
      <c r="AO33" s="88"/>
      <c r="AP33" s="86"/>
      <c r="AQ33" s="87"/>
      <c r="AR33" s="87"/>
      <c r="AS33" s="87"/>
      <c r="AT33" s="87"/>
      <c r="AU33" s="87"/>
      <c r="AV33" s="88"/>
      <c r="AW33" s="86"/>
      <c r="AX33" s="87"/>
      <c r="AY33" s="87"/>
      <c r="AZ33" s="217"/>
      <c r="BA33" s="172"/>
      <c r="BB33" s="171"/>
      <c r="BC33" s="172"/>
      <c r="BD33" s="173"/>
      <c r="BE33" s="174"/>
      <c r="BF33" s="174"/>
      <c r="BG33" s="174"/>
      <c r="BH33" s="175"/>
    </row>
    <row r="34" spans="2:60" ht="20.25" customHeight="1" x14ac:dyDescent="0.15">
      <c r="B34" s="59">
        <f>B31+1</f>
        <v>5</v>
      </c>
      <c r="C34" s="191"/>
      <c r="D34" s="192"/>
      <c r="E34" s="193"/>
      <c r="F34" s="60">
        <f>C33</f>
        <v>0</v>
      </c>
      <c r="G34" s="61"/>
      <c r="H34" s="197"/>
      <c r="I34" s="202"/>
      <c r="J34" s="203"/>
      <c r="K34" s="203"/>
      <c r="L34" s="204"/>
      <c r="M34" s="211"/>
      <c r="N34" s="212"/>
      <c r="O34" s="213"/>
      <c r="P34" s="62" t="s">
        <v>42</v>
      </c>
      <c r="Q34" s="63"/>
      <c r="R34" s="63"/>
      <c r="S34" s="64"/>
      <c r="T34" s="65"/>
      <c r="U34" s="66" t="str">
        <f>IF(U33="","",VLOOKUP(U33,'[1]シフト記号表（勤務時間帯）'!$D$6:$X$47,21,FALSE))</f>
        <v/>
      </c>
      <c r="V34" s="67" t="str">
        <f>IF(V33="","",VLOOKUP(V33,'[1]シフト記号表（勤務時間帯）'!$D$6:$X$47,21,FALSE))</f>
        <v/>
      </c>
      <c r="W34" s="67" t="str">
        <f>IF(W33="","",VLOOKUP(W33,'[1]シフト記号表（勤務時間帯）'!$D$6:$X$47,21,FALSE))</f>
        <v/>
      </c>
      <c r="X34" s="67" t="str">
        <f>IF(X33="","",VLOOKUP(X33,'[1]シフト記号表（勤務時間帯）'!$D$6:$X$47,21,FALSE))</f>
        <v/>
      </c>
      <c r="Y34" s="67" t="str">
        <f>IF(Y33="","",VLOOKUP(Y33,'[1]シフト記号表（勤務時間帯）'!$D$6:$X$47,21,FALSE))</f>
        <v/>
      </c>
      <c r="Z34" s="67" t="str">
        <f>IF(Z33="","",VLOOKUP(Z33,'[1]シフト記号表（勤務時間帯）'!$D$6:$X$47,21,FALSE))</f>
        <v/>
      </c>
      <c r="AA34" s="68" t="str">
        <f>IF(AA33="","",VLOOKUP(AA33,'[1]シフト記号表（勤務時間帯）'!$D$6:$X$47,21,FALSE))</f>
        <v/>
      </c>
      <c r="AB34" s="66" t="str">
        <f>IF(AB33="","",VLOOKUP(AB33,'[1]シフト記号表（勤務時間帯）'!$D$6:$X$47,21,FALSE))</f>
        <v/>
      </c>
      <c r="AC34" s="67" t="str">
        <f>IF(AC33="","",VLOOKUP(AC33,'[1]シフト記号表（勤務時間帯）'!$D$6:$X$47,21,FALSE))</f>
        <v/>
      </c>
      <c r="AD34" s="67" t="str">
        <f>IF(AD33="","",VLOOKUP(AD33,'[1]シフト記号表（勤務時間帯）'!$D$6:$X$47,21,FALSE))</f>
        <v/>
      </c>
      <c r="AE34" s="67" t="str">
        <f>IF(AE33="","",VLOOKUP(AE33,'[1]シフト記号表（勤務時間帯）'!$D$6:$X$47,21,FALSE))</f>
        <v/>
      </c>
      <c r="AF34" s="67" t="str">
        <f>IF(AF33="","",VLOOKUP(AF33,'[1]シフト記号表（勤務時間帯）'!$D$6:$X$47,21,FALSE))</f>
        <v/>
      </c>
      <c r="AG34" s="67" t="str">
        <f>IF(AG33="","",VLOOKUP(AG33,'[1]シフト記号表（勤務時間帯）'!$D$6:$X$47,21,FALSE))</f>
        <v/>
      </c>
      <c r="AH34" s="68" t="str">
        <f>IF(AH33="","",VLOOKUP(AH33,'[1]シフト記号表（勤務時間帯）'!$D$6:$X$47,21,FALSE))</f>
        <v/>
      </c>
      <c r="AI34" s="66" t="str">
        <f>IF(AI33="","",VLOOKUP(AI33,'[1]シフト記号表（勤務時間帯）'!$D$6:$X$47,21,FALSE))</f>
        <v/>
      </c>
      <c r="AJ34" s="67" t="str">
        <f>IF(AJ33="","",VLOOKUP(AJ33,'[1]シフト記号表（勤務時間帯）'!$D$6:$X$47,21,FALSE))</f>
        <v/>
      </c>
      <c r="AK34" s="67" t="str">
        <f>IF(AK33="","",VLOOKUP(AK33,'[1]シフト記号表（勤務時間帯）'!$D$6:$X$47,21,FALSE))</f>
        <v/>
      </c>
      <c r="AL34" s="67" t="str">
        <f>IF(AL33="","",VLOOKUP(AL33,'[1]シフト記号表（勤務時間帯）'!$D$6:$X$47,21,FALSE))</f>
        <v/>
      </c>
      <c r="AM34" s="67" t="str">
        <f>IF(AM33="","",VLOOKUP(AM33,'[1]シフト記号表（勤務時間帯）'!$D$6:$X$47,21,FALSE))</f>
        <v/>
      </c>
      <c r="AN34" s="67" t="str">
        <f>IF(AN33="","",VLOOKUP(AN33,'[1]シフト記号表（勤務時間帯）'!$D$6:$X$47,21,FALSE))</f>
        <v/>
      </c>
      <c r="AO34" s="68" t="str">
        <f>IF(AO33="","",VLOOKUP(AO33,'[1]シフト記号表（勤務時間帯）'!$D$6:$X$47,21,FALSE))</f>
        <v/>
      </c>
      <c r="AP34" s="66" t="str">
        <f>IF(AP33="","",VLOOKUP(AP33,'[1]シフト記号表（勤務時間帯）'!$D$6:$X$47,21,FALSE))</f>
        <v/>
      </c>
      <c r="AQ34" s="67" t="str">
        <f>IF(AQ33="","",VLOOKUP(AQ33,'[1]シフト記号表（勤務時間帯）'!$D$6:$X$47,21,FALSE))</f>
        <v/>
      </c>
      <c r="AR34" s="67" t="str">
        <f>IF(AR33="","",VLOOKUP(AR33,'[1]シフト記号表（勤務時間帯）'!$D$6:$X$47,21,FALSE))</f>
        <v/>
      </c>
      <c r="AS34" s="67" t="str">
        <f>IF(AS33="","",VLOOKUP(AS33,'[1]シフト記号表（勤務時間帯）'!$D$6:$X$47,21,FALSE))</f>
        <v/>
      </c>
      <c r="AT34" s="67" t="str">
        <f>IF(AT33="","",VLOOKUP(AT33,'[1]シフト記号表（勤務時間帯）'!$D$6:$X$47,21,FALSE))</f>
        <v/>
      </c>
      <c r="AU34" s="67" t="str">
        <f>IF(AU33="","",VLOOKUP(AU33,'[1]シフト記号表（勤務時間帯）'!$D$6:$X$47,21,FALSE))</f>
        <v/>
      </c>
      <c r="AV34" s="68" t="str">
        <f>IF(AV33="","",VLOOKUP(AV33,'[1]シフト記号表（勤務時間帯）'!$D$6:$X$47,21,FALSE))</f>
        <v/>
      </c>
      <c r="AW34" s="66" t="str">
        <f>IF(AW33="","",VLOOKUP(AW33,'[1]シフト記号表（勤務時間帯）'!$D$6:$X$47,21,FALSE))</f>
        <v/>
      </c>
      <c r="AX34" s="67" t="str">
        <f>IF(AX33="","",VLOOKUP(AX33,'[1]シフト記号表（勤務時間帯）'!$D$6:$X$47,21,FALSE))</f>
        <v/>
      </c>
      <c r="AY34" s="67" t="str">
        <f>IF(AY33="","",VLOOKUP(AY33,'[1]シフト記号表（勤務時間帯）'!$D$6:$X$47,21,FALSE))</f>
        <v/>
      </c>
      <c r="AZ34" s="179">
        <f>IF($BC$3="４週",SUM(U34:AV34),IF($BC$3="暦月",SUM(U34:AY34),""))</f>
        <v>0</v>
      </c>
      <c r="BA34" s="180"/>
      <c r="BB34" s="181">
        <f>IF($BC$3="４週",AZ34/4,IF($BC$3="暦月",(AZ34/($BC$8/7)),""))</f>
        <v>0</v>
      </c>
      <c r="BC34" s="180"/>
      <c r="BD34" s="176"/>
      <c r="BE34" s="177"/>
      <c r="BF34" s="177"/>
      <c r="BG34" s="177"/>
      <c r="BH34" s="178"/>
    </row>
    <row r="35" spans="2:60" ht="20.25" customHeight="1" x14ac:dyDescent="0.15">
      <c r="B35" s="69"/>
      <c r="C35" s="218"/>
      <c r="D35" s="219"/>
      <c r="E35" s="220"/>
      <c r="F35" s="70"/>
      <c r="G35" s="71">
        <f>C33</f>
        <v>0</v>
      </c>
      <c r="H35" s="221"/>
      <c r="I35" s="222"/>
      <c r="J35" s="223"/>
      <c r="K35" s="223"/>
      <c r="L35" s="224"/>
      <c r="M35" s="225"/>
      <c r="N35" s="226"/>
      <c r="O35" s="227"/>
      <c r="P35" s="72" t="s">
        <v>43</v>
      </c>
      <c r="Q35" s="73"/>
      <c r="R35" s="73"/>
      <c r="S35" s="93"/>
      <c r="T35" s="94"/>
      <c r="U35" s="76" t="str">
        <f>IF(U33="","",VLOOKUP(U33,'[1]シフト記号表（勤務時間帯）'!$D$6:$Z$47,23,FALSE))</f>
        <v/>
      </c>
      <c r="V35" s="77" t="str">
        <f>IF(V33="","",VLOOKUP(V33,'[1]シフト記号表（勤務時間帯）'!$D$6:$Z$47,23,FALSE))</f>
        <v/>
      </c>
      <c r="W35" s="77" t="str">
        <f>IF(W33="","",VLOOKUP(W33,'[1]シフト記号表（勤務時間帯）'!$D$6:$Z$47,23,FALSE))</f>
        <v/>
      </c>
      <c r="X35" s="77" t="str">
        <f>IF(X33="","",VLOOKUP(X33,'[1]シフト記号表（勤務時間帯）'!$D$6:$Z$47,23,FALSE))</f>
        <v/>
      </c>
      <c r="Y35" s="77" t="str">
        <f>IF(Y33="","",VLOOKUP(Y33,'[1]シフト記号表（勤務時間帯）'!$D$6:$Z$47,23,FALSE))</f>
        <v/>
      </c>
      <c r="Z35" s="77" t="str">
        <f>IF(Z33="","",VLOOKUP(Z33,'[1]シフト記号表（勤務時間帯）'!$D$6:$Z$47,23,FALSE))</f>
        <v/>
      </c>
      <c r="AA35" s="78" t="str">
        <f>IF(AA33="","",VLOOKUP(AA33,'[1]シフト記号表（勤務時間帯）'!$D$6:$Z$47,23,FALSE))</f>
        <v/>
      </c>
      <c r="AB35" s="76" t="str">
        <f>IF(AB33="","",VLOOKUP(AB33,'[1]シフト記号表（勤務時間帯）'!$D$6:$Z$47,23,FALSE))</f>
        <v/>
      </c>
      <c r="AC35" s="77" t="str">
        <f>IF(AC33="","",VLOOKUP(AC33,'[1]シフト記号表（勤務時間帯）'!$D$6:$Z$47,23,FALSE))</f>
        <v/>
      </c>
      <c r="AD35" s="77" t="str">
        <f>IF(AD33="","",VLOOKUP(AD33,'[1]シフト記号表（勤務時間帯）'!$D$6:$Z$47,23,FALSE))</f>
        <v/>
      </c>
      <c r="AE35" s="77" t="str">
        <f>IF(AE33="","",VLOOKUP(AE33,'[1]シフト記号表（勤務時間帯）'!$D$6:$Z$47,23,FALSE))</f>
        <v/>
      </c>
      <c r="AF35" s="77" t="str">
        <f>IF(AF33="","",VLOOKUP(AF33,'[1]シフト記号表（勤務時間帯）'!$D$6:$Z$47,23,FALSE))</f>
        <v/>
      </c>
      <c r="AG35" s="77" t="str">
        <f>IF(AG33="","",VLOOKUP(AG33,'[1]シフト記号表（勤務時間帯）'!$D$6:$Z$47,23,FALSE))</f>
        <v/>
      </c>
      <c r="AH35" s="78" t="str">
        <f>IF(AH33="","",VLOOKUP(AH33,'[1]シフト記号表（勤務時間帯）'!$D$6:$Z$47,23,FALSE))</f>
        <v/>
      </c>
      <c r="AI35" s="76" t="str">
        <f>IF(AI33="","",VLOOKUP(AI33,'[1]シフト記号表（勤務時間帯）'!$D$6:$Z$47,23,FALSE))</f>
        <v/>
      </c>
      <c r="AJ35" s="77" t="str">
        <f>IF(AJ33="","",VLOOKUP(AJ33,'[1]シフト記号表（勤務時間帯）'!$D$6:$Z$47,23,FALSE))</f>
        <v/>
      </c>
      <c r="AK35" s="77" t="str">
        <f>IF(AK33="","",VLOOKUP(AK33,'[1]シフト記号表（勤務時間帯）'!$D$6:$Z$47,23,FALSE))</f>
        <v/>
      </c>
      <c r="AL35" s="77" t="str">
        <f>IF(AL33="","",VLOOKUP(AL33,'[1]シフト記号表（勤務時間帯）'!$D$6:$Z$47,23,FALSE))</f>
        <v/>
      </c>
      <c r="AM35" s="77" t="str">
        <f>IF(AM33="","",VLOOKUP(AM33,'[1]シフト記号表（勤務時間帯）'!$D$6:$Z$47,23,FALSE))</f>
        <v/>
      </c>
      <c r="AN35" s="77" t="str">
        <f>IF(AN33="","",VLOOKUP(AN33,'[1]シフト記号表（勤務時間帯）'!$D$6:$Z$47,23,FALSE))</f>
        <v/>
      </c>
      <c r="AO35" s="78" t="str">
        <f>IF(AO33="","",VLOOKUP(AO33,'[1]シフト記号表（勤務時間帯）'!$D$6:$Z$47,23,FALSE))</f>
        <v/>
      </c>
      <c r="AP35" s="76" t="str">
        <f>IF(AP33="","",VLOOKUP(AP33,'[1]シフト記号表（勤務時間帯）'!$D$6:$Z$47,23,FALSE))</f>
        <v/>
      </c>
      <c r="AQ35" s="77" t="str">
        <f>IF(AQ33="","",VLOOKUP(AQ33,'[1]シフト記号表（勤務時間帯）'!$D$6:$Z$47,23,FALSE))</f>
        <v/>
      </c>
      <c r="AR35" s="77" t="str">
        <f>IF(AR33="","",VLOOKUP(AR33,'[1]シフト記号表（勤務時間帯）'!$D$6:$Z$47,23,FALSE))</f>
        <v/>
      </c>
      <c r="AS35" s="77" t="str">
        <f>IF(AS33="","",VLOOKUP(AS33,'[1]シフト記号表（勤務時間帯）'!$D$6:$Z$47,23,FALSE))</f>
        <v/>
      </c>
      <c r="AT35" s="77" t="str">
        <f>IF(AT33="","",VLOOKUP(AT33,'[1]シフト記号表（勤務時間帯）'!$D$6:$Z$47,23,FALSE))</f>
        <v/>
      </c>
      <c r="AU35" s="77" t="str">
        <f>IF(AU33="","",VLOOKUP(AU33,'[1]シフト記号表（勤務時間帯）'!$D$6:$Z$47,23,FALSE))</f>
        <v/>
      </c>
      <c r="AV35" s="78" t="str">
        <f>IF(AV33="","",VLOOKUP(AV33,'[1]シフト記号表（勤務時間帯）'!$D$6:$Z$47,23,FALSE))</f>
        <v/>
      </c>
      <c r="AW35" s="76" t="str">
        <f>IF(AW33="","",VLOOKUP(AW33,'[1]シフト記号表（勤務時間帯）'!$D$6:$Z$47,23,FALSE))</f>
        <v/>
      </c>
      <c r="AX35" s="77" t="str">
        <f>IF(AX33="","",VLOOKUP(AX33,'[1]シフト記号表（勤務時間帯）'!$D$6:$Z$47,23,FALSE))</f>
        <v/>
      </c>
      <c r="AY35" s="77" t="str">
        <f>IF(AY33="","",VLOOKUP(AY33,'[1]シフト記号表（勤務時間帯）'!$D$6:$Z$47,23,FALSE))</f>
        <v/>
      </c>
      <c r="AZ35" s="182">
        <f>IF($BC$3="４週",SUM(U35:AV35),IF($BC$3="暦月",SUM(U35:AY35),""))</f>
        <v>0</v>
      </c>
      <c r="BA35" s="183"/>
      <c r="BB35" s="184">
        <f>IF($BC$3="４週",AZ35/4,IF($BC$3="暦月",(AZ35/($BC$8/7)),""))</f>
        <v>0</v>
      </c>
      <c r="BC35" s="183"/>
      <c r="BD35" s="185"/>
      <c r="BE35" s="186"/>
      <c r="BF35" s="186"/>
      <c r="BG35" s="186"/>
      <c r="BH35" s="187"/>
    </row>
    <row r="36" spans="2:60" ht="20.25" customHeight="1" x14ac:dyDescent="0.15">
      <c r="B36" s="79"/>
      <c r="C36" s="188"/>
      <c r="D36" s="189"/>
      <c r="E36" s="190"/>
      <c r="F36" s="60"/>
      <c r="G36" s="61"/>
      <c r="H36" s="197"/>
      <c r="I36" s="199"/>
      <c r="J36" s="200"/>
      <c r="K36" s="200"/>
      <c r="L36" s="201"/>
      <c r="M36" s="208"/>
      <c r="N36" s="209"/>
      <c r="O36" s="210"/>
      <c r="P36" s="82" t="s">
        <v>41</v>
      </c>
      <c r="Q36" s="89"/>
      <c r="R36" s="89"/>
      <c r="S36" s="90"/>
      <c r="T36" s="95"/>
      <c r="U36" s="86"/>
      <c r="V36" s="87"/>
      <c r="W36" s="87"/>
      <c r="X36" s="87"/>
      <c r="Y36" s="87"/>
      <c r="Z36" s="87"/>
      <c r="AA36" s="88"/>
      <c r="AB36" s="86"/>
      <c r="AC36" s="87"/>
      <c r="AD36" s="87"/>
      <c r="AE36" s="87"/>
      <c r="AF36" s="87"/>
      <c r="AG36" s="87"/>
      <c r="AH36" s="88"/>
      <c r="AI36" s="86"/>
      <c r="AJ36" s="87"/>
      <c r="AK36" s="87"/>
      <c r="AL36" s="87"/>
      <c r="AM36" s="87"/>
      <c r="AN36" s="87"/>
      <c r="AO36" s="88"/>
      <c r="AP36" s="86"/>
      <c r="AQ36" s="87"/>
      <c r="AR36" s="87"/>
      <c r="AS36" s="87"/>
      <c r="AT36" s="87"/>
      <c r="AU36" s="87"/>
      <c r="AV36" s="88"/>
      <c r="AW36" s="86"/>
      <c r="AX36" s="87"/>
      <c r="AY36" s="87"/>
      <c r="AZ36" s="217"/>
      <c r="BA36" s="172"/>
      <c r="BB36" s="171"/>
      <c r="BC36" s="172"/>
      <c r="BD36" s="173"/>
      <c r="BE36" s="174"/>
      <c r="BF36" s="174"/>
      <c r="BG36" s="174"/>
      <c r="BH36" s="175"/>
    </row>
    <row r="37" spans="2:60" ht="20.25" customHeight="1" x14ac:dyDescent="0.15">
      <c r="B37" s="59">
        <f>B34+1</f>
        <v>6</v>
      </c>
      <c r="C37" s="191"/>
      <c r="D37" s="192"/>
      <c r="E37" s="193"/>
      <c r="F37" s="60">
        <f>C36</f>
        <v>0</v>
      </c>
      <c r="G37" s="61"/>
      <c r="H37" s="197"/>
      <c r="I37" s="202"/>
      <c r="J37" s="203"/>
      <c r="K37" s="203"/>
      <c r="L37" s="204"/>
      <c r="M37" s="211"/>
      <c r="N37" s="212"/>
      <c r="O37" s="213"/>
      <c r="P37" s="62" t="s">
        <v>42</v>
      </c>
      <c r="Q37" s="63"/>
      <c r="R37" s="63"/>
      <c r="S37" s="64"/>
      <c r="T37" s="65"/>
      <c r="U37" s="66" t="str">
        <f>IF(U36="","",VLOOKUP(U36,'[1]シフト記号表（勤務時間帯）'!$D$6:$X$47,21,FALSE))</f>
        <v/>
      </c>
      <c r="V37" s="67" t="str">
        <f>IF(V36="","",VLOOKUP(V36,'[1]シフト記号表（勤務時間帯）'!$D$6:$X$47,21,FALSE))</f>
        <v/>
      </c>
      <c r="W37" s="67" t="str">
        <f>IF(W36="","",VLOOKUP(W36,'[1]シフト記号表（勤務時間帯）'!$D$6:$X$47,21,FALSE))</f>
        <v/>
      </c>
      <c r="X37" s="67" t="str">
        <f>IF(X36="","",VLOOKUP(X36,'[1]シフト記号表（勤務時間帯）'!$D$6:$X$47,21,FALSE))</f>
        <v/>
      </c>
      <c r="Y37" s="67" t="str">
        <f>IF(Y36="","",VLOOKUP(Y36,'[1]シフト記号表（勤務時間帯）'!$D$6:$X$47,21,FALSE))</f>
        <v/>
      </c>
      <c r="Z37" s="67" t="str">
        <f>IF(Z36="","",VLOOKUP(Z36,'[1]シフト記号表（勤務時間帯）'!$D$6:$X$47,21,FALSE))</f>
        <v/>
      </c>
      <c r="AA37" s="68" t="str">
        <f>IF(AA36="","",VLOOKUP(AA36,'[1]シフト記号表（勤務時間帯）'!$D$6:$X$47,21,FALSE))</f>
        <v/>
      </c>
      <c r="AB37" s="66" t="str">
        <f>IF(AB36="","",VLOOKUP(AB36,'[1]シフト記号表（勤務時間帯）'!$D$6:$X$47,21,FALSE))</f>
        <v/>
      </c>
      <c r="AC37" s="67" t="str">
        <f>IF(AC36="","",VLOOKUP(AC36,'[1]シフト記号表（勤務時間帯）'!$D$6:$X$47,21,FALSE))</f>
        <v/>
      </c>
      <c r="AD37" s="67" t="str">
        <f>IF(AD36="","",VLOOKUP(AD36,'[1]シフト記号表（勤務時間帯）'!$D$6:$X$47,21,FALSE))</f>
        <v/>
      </c>
      <c r="AE37" s="67" t="str">
        <f>IF(AE36="","",VLOOKUP(AE36,'[1]シフト記号表（勤務時間帯）'!$D$6:$X$47,21,FALSE))</f>
        <v/>
      </c>
      <c r="AF37" s="67" t="str">
        <f>IF(AF36="","",VLOOKUP(AF36,'[1]シフト記号表（勤務時間帯）'!$D$6:$X$47,21,FALSE))</f>
        <v/>
      </c>
      <c r="AG37" s="67" t="str">
        <f>IF(AG36="","",VLOOKUP(AG36,'[1]シフト記号表（勤務時間帯）'!$D$6:$X$47,21,FALSE))</f>
        <v/>
      </c>
      <c r="AH37" s="68" t="str">
        <f>IF(AH36="","",VLOOKUP(AH36,'[1]シフト記号表（勤務時間帯）'!$D$6:$X$47,21,FALSE))</f>
        <v/>
      </c>
      <c r="AI37" s="66" t="str">
        <f>IF(AI36="","",VLOOKUP(AI36,'[1]シフト記号表（勤務時間帯）'!$D$6:$X$47,21,FALSE))</f>
        <v/>
      </c>
      <c r="AJ37" s="67" t="str">
        <f>IF(AJ36="","",VLOOKUP(AJ36,'[1]シフト記号表（勤務時間帯）'!$D$6:$X$47,21,FALSE))</f>
        <v/>
      </c>
      <c r="AK37" s="67" t="str">
        <f>IF(AK36="","",VLOOKUP(AK36,'[1]シフト記号表（勤務時間帯）'!$D$6:$X$47,21,FALSE))</f>
        <v/>
      </c>
      <c r="AL37" s="67" t="str">
        <f>IF(AL36="","",VLOOKUP(AL36,'[1]シフト記号表（勤務時間帯）'!$D$6:$X$47,21,FALSE))</f>
        <v/>
      </c>
      <c r="AM37" s="67" t="str">
        <f>IF(AM36="","",VLOOKUP(AM36,'[1]シフト記号表（勤務時間帯）'!$D$6:$X$47,21,FALSE))</f>
        <v/>
      </c>
      <c r="AN37" s="67" t="str">
        <f>IF(AN36="","",VLOOKUP(AN36,'[1]シフト記号表（勤務時間帯）'!$D$6:$X$47,21,FALSE))</f>
        <v/>
      </c>
      <c r="AO37" s="68" t="str">
        <f>IF(AO36="","",VLOOKUP(AO36,'[1]シフト記号表（勤務時間帯）'!$D$6:$X$47,21,FALSE))</f>
        <v/>
      </c>
      <c r="AP37" s="66" t="str">
        <f>IF(AP36="","",VLOOKUP(AP36,'[1]シフト記号表（勤務時間帯）'!$D$6:$X$47,21,FALSE))</f>
        <v/>
      </c>
      <c r="AQ37" s="67" t="str">
        <f>IF(AQ36="","",VLOOKUP(AQ36,'[1]シフト記号表（勤務時間帯）'!$D$6:$X$47,21,FALSE))</f>
        <v/>
      </c>
      <c r="AR37" s="67" t="str">
        <f>IF(AR36="","",VLOOKUP(AR36,'[1]シフト記号表（勤務時間帯）'!$D$6:$X$47,21,FALSE))</f>
        <v/>
      </c>
      <c r="AS37" s="67" t="str">
        <f>IF(AS36="","",VLOOKUP(AS36,'[1]シフト記号表（勤務時間帯）'!$D$6:$X$47,21,FALSE))</f>
        <v/>
      </c>
      <c r="AT37" s="67" t="str">
        <f>IF(AT36="","",VLOOKUP(AT36,'[1]シフト記号表（勤務時間帯）'!$D$6:$X$47,21,FALSE))</f>
        <v/>
      </c>
      <c r="AU37" s="67" t="str">
        <f>IF(AU36="","",VLOOKUP(AU36,'[1]シフト記号表（勤務時間帯）'!$D$6:$X$47,21,FALSE))</f>
        <v/>
      </c>
      <c r="AV37" s="68" t="str">
        <f>IF(AV36="","",VLOOKUP(AV36,'[1]シフト記号表（勤務時間帯）'!$D$6:$X$47,21,FALSE))</f>
        <v/>
      </c>
      <c r="AW37" s="66" t="str">
        <f>IF(AW36="","",VLOOKUP(AW36,'[1]シフト記号表（勤務時間帯）'!$D$6:$X$47,21,FALSE))</f>
        <v/>
      </c>
      <c r="AX37" s="67" t="str">
        <f>IF(AX36="","",VLOOKUP(AX36,'[1]シフト記号表（勤務時間帯）'!$D$6:$X$47,21,FALSE))</f>
        <v/>
      </c>
      <c r="AY37" s="67" t="str">
        <f>IF(AY36="","",VLOOKUP(AY36,'[1]シフト記号表（勤務時間帯）'!$D$6:$X$47,21,FALSE))</f>
        <v/>
      </c>
      <c r="AZ37" s="179">
        <f>IF($BC$3="４週",SUM(U37:AV37),IF($BC$3="暦月",SUM(U37:AY37),""))</f>
        <v>0</v>
      </c>
      <c r="BA37" s="180"/>
      <c r="BB37" s="181">
        <f>IF($BC$3="４週",AZ37/4,IF($BC$3="暦月",(AZ37/($BC$8/7)),""))</f>
        <v>0</v>
      </c>
      <c r="BC37" s="180"/>
      <c r="BD37" s="176"/>
      <c r="BE37" s="177"/>
      <c r="BF37" s="177"/>
      <c r="BG37" s="177"/>
      <c r="BH37" s="178"/>
    </row>
    <row r="38" spans="2:60" ht="20.25" customHeight="1" x14ac:dyDescent="0.15">
      <c r="B38" s="69"/>
      <c r="C38" s="218"/>
      <c r="D38" s="219"/>
      <c r="E38" s="220"/>
      <c r="F38" s="70"/>
      <c r="G38" s="71">
        <f>C36</f>
        <v>0</v>
      </c>
      <c r="H38" s="221"/>
      <c r="I38" s="222"/>
      <c r="J38" s="223"/>
      <c r="K38" s="223"/>
      <c r="L38" s="224"/>
      <c r="M38" s="225"/>
      <c r="N38" s="226"/>
      <c r="O38" s="227"/>
      <c r="P38" s="72" t="s">
        <v>43</v>
      </c>
      <c r="Q38" s="92"/>
      <c r="R38" s="92"/>
      <c r="S38" s="74"/>
      <c r="T38" s="75"/>
      <c r="U38" s="76" t="str">
        <f>IF(U36="","",VLOOKUP(U36,'[1]シフト記号表（勤務時間帯）'!$D$6:$Z$47,23,FALSE))</f>
        <v/>
      </c>
      <c r="V38" s="77" t="str">
        <f>IF(V36="","",VLOOKUP(V36,'[1]シフト記号表（勤務時間帯）'!$D$6:$Z$47,23,FALSE))</f>
        <v/>
      </c>
      <c r="W38" s="77" t="str">
        <f>IF(W36="","",VLOOKUP(W36,'[1]シフト記号表（勤務時間帯）'!$D$6:$Z$47,23,FALSE))</f>
        <v/>
      </c>
      <c r="X38" s="77" t="str">
        <f>IF(X36="","",VLOOKUP(X36,'[1]シフト記号表（勤務時間帯）'!$D$6:$Z$47,23,FALSE))</f>
        <v/>
      </c>
      <c r="Y38" s="77" t="str">
        <f>IF(Y36="","",VLOOKUP(Y36,'[1]シフト記号表（勤務時間帯）'!$D$6:$Z$47,23,FALSE))</f>
        <v/>
      </c>
      <c r="Z38" s="77" t="str">
        <f>IF(Z36="","",VLOOKUP(Z36,'[1]シフト記号表（勤務時間帯）'!$D$6:$Z$47,23,FALSE))</f>
        <v/>
      </c>
      <c r="AA38" s="78" t="str">
        <f>IF(AA36="","",VLOOKUP(AA36,'[1]シフト記号表（勤務時間帯）'!$D$6:$Z$47,23,FALSE))</f>
        <v/>
      </c>
      <c r="AB38" s="76" t="str">
        <f>IF(AB36="","",VLOOKUP(AB36,'[1]シフト記号表（勤務時間帯）'!$D$6:$Z$47,23,FALSE))</f>
        <v/>
      </c>
      <c r="AC38" s="77" t="str">
        <f>IF(AC36="","",VLOOKUP(AC36,'[1]シフト記号表（勤務時間帯）'!$D$6:$Z$47,23,FALSE))</f>
        <v/>
      </c>
      <c r="AD38" s="77" t="str">
        <f>IF(AD36="","",VLOOKUP(AD36,'[1]シフト記号表（勤務時間帯）'!$D$6:$Z$47,23,FALSE))</f>
        <v/>
      </c>
      <c r="AE38" s="77" t="str">
        <f>IF(AE36="","",VLOOKUP(AE36,'[1]シフト記号表（勤務時間帯）'!$D$6:$Z$47,23,FALSE))</f>
        <v/>
      </c>
      <c r="AF38" s="77" t="str">
        <f>IF(AF36="","",VLOOKUP(AF36,'[1]シフト記号表（勤務時間帯）'!$D$6:$Z$47,23,FALSE))</f>
        <v/>
      </c>
      <c r="AG38" s="77" t="str">
        <f>IF(AG36="","",VLOOKUP(AG36,'[1]シフト記号表（勤務時間帯）'!$D$6:$Z$47,23,FALSE))</f>
        <v/>
      </c>
      <c r="AH38" s="78" t="str">
        <f>IF(AH36="","",VLOOKUP(AH36,'[1]シフト記号表（勤務時間帯）'!$D$6:$Z$47,23,FALSE))</f>
        <v/>
      </c>
      <c r="AI38" s="76" t="str">
        <f>IF(AI36="","",VLOOKUP(AI36,'[1]シフト記号表（勤務時間帯）'!$D$6:$Z$47,23,FALSE))</f>
        <v/>
      </c>
      <c r="AJ38" s="77" t="str">
        <f>IF(AJ36="","",VLOOKUP(AJ36,'[1]シフト記号表（勤務時間帯）'!$D$6:$Z$47,23,FALSE))</f>
        <v/>
      </c>
      <c r="AK38" s="77" t="str">
        <f>IF(AK36="","",VLOOKUP(AK36,'[1]シフト記号表（勤務時間帯）'!$D$6:$Z$47,23,FALSE))</f>
        <v/>
      </c>
      <c r="AL38" s="77" t="str">
        <f>IF(AL36="","",VLOOKUP(AL36,'[1]シフト記号表（勤務時間帯）'!$D$6:$Z$47,23,FALSE))</f>
        <v/>
      </c>
      <c r="AM38" s="77" t="str">
        <f>IF(AM36="","",VLOOKUP(AM36,'[1]シフト記号表（勤務時間帯）'!$D$6:$Z$47,23,FALSE))</f>
        <v/>
      </c>
      <c r="AN38" s="77" t="str">
        <f>IF(AN36="","",VLOOKUP(AN36,'[1]シフト記号表（勤務時間帯）'!$D$6:$Z$47,23,FALSE))</f>
        <v/>
      </c>
      <c r="AO38" s="78" t="str">
        <f>IF(AO36="","",VLOOKUP(AO36,'[1]シフト記号表（勤務時間帯）'!$D$6:$Z$47,23,FALSE))</f>
        <v/>
      </c>
      <c r="AP38" s="76" t="str">
        <f>IF(AP36="","",VLOOKUP(AP36,'[1]シフト記号表（勤務時間帯）'!$D$6:$Z$47,23,FALSE))</f>
        <v/>
      </c>
      <c r="AQ38" s="77" t="str">
        <f>IF(AQ36="","",VLOOKUP(AQ36,'[1]シフト記号表（勤務時間帯）'!$D$6:$Z$47,23,FALSE))</f>
        <v/>
      </c>
      <c r="AR38" s="77" t="str">
        <f>IF(AR36="","",VLOOKUP(AR36,'[1]シフト記号表（勤務時間帯）'!$D$6:$Z$47,23,FALSE))</f>
        <v/>
      </c>
      <c r="AS38" s="77" t="str">
        <f>IF(AS36="","",VLOOKUP(AS36,'[1]シフト記号表（勤務時間帯）'!$D$6:$Z$47,23,FALSE))</f>
        <v/>
      </c>
      <c r="AT38" s="77" t="str">
        <f>IF(AT36="","",VLOOKUP(AT36,'[1]シフト記号表（勤務時間帯）'!$D$6:$Z$47,23,FALSE))</f>
        <v/>
      </c>
      <c r="AU38" s="77" t="str">
        <f>IF(AU36="","",VLOOKUP(AU36,'[1]シフト記号表（勤務時間帯）'!$D$6:$Z$47,23,FALSE))</f>
        <v/>
      </c>
      <c r="AV38" s="78" t="str">
        <f>IF(AV36="","",VLOOKUP(AV36,'[1]シフト記号表（勤務時間帯）'!$D$6:$Z$47,23,FALSE))</f>
        <v/>
      </c>
      <c r="AW38" s="76" t="str">
        <f>IF(AW36="","",VLOOKUP(AW36,'[1]シフト記号表（勤務時間帯）'!$D$6:$Z$47,23,FALSE))</f>
        <v/>
      </c>
      <c r="AX38" s="77" t="str">
        <f>IF(AX36="","",VLOOKUP(AX36,'[1]シフト記号表（勤務時間帯）'!$D$6:$Z$47,23,FALSE))</f>
        <v/>
      </c>
      <c r="AY38" s="77" t="str">
        <f>IF(AY36="","",VLOOKUP(AY36,'[1]シフト記号表（勤務時間帯）'!$D$6:$Z$47,23,FALSE))</f>
        <v/>
      </c>
      <c r="AZ38" s="182">
        <f>IF($BC$3="４週",SUM(U38:AV38),IF($BC$3="暦月",SUM(U38:AY38),""))</f>
        <v>0</v>
      </c>
      <c r="BA38" s="183"/>
      <c r="BB38" s="184">
        <f>IF($BC$3="４週",AZ38/4,IF($BC$3="暦月",(AZ38/($BC$8/7)),""))</f>
        <v>0</v>
      </c>
      <c r="BC38" s="183"/>
      <c r="BD38" s="185"/>
      <c r="BE38" s="186"/>
      <c r="BF38" s="186"/>
      <c r="BG38" s="186"/>
      <c r="BH38" s="187"/>
    </row>
    <row r="39" spans="2:60" ht="20.25" customHeight="1" x14ac:dyDescent="0.15">
      <c r="B39" s="79"/>
      <c r="C39" s="188"/>
      <c r="D39" s="189"/>
      <c r="E39" s="190"/>
      <c r="F39" s="60"/>
      <c r="G39" s="61"/>
      <c r="H39" s="197"/>
      <c r="I39" s="199"/>
      <c r="J39" s="200"/>
      <c r="K39" s="200"/>
      <c r="L39" s="201"/>
      <c r="M39" s="208"/>
      <c r="N39" s="209"/>
      <c r="O39" s="210"/>
      <c r="P39" s="82" t="s">
        <v>41</v>
      </c>
      <c r="Q39" s="83"/>
      <c r="R39" s="83"/>
      <c r="S39" s="84"/>
      <c r="T39" s="85"/>
      <c r="U39" s="86"/>
      <c r="V39" s="87"/>
      <c r="W39" s="87"/>
      <c r="X39" s="87"/>
      <c r="Y39" s="87"/>
      <c r="Z39" s="87"/>
      <c r="AA39" s="88"/>
      <c r="AB39" s="86"/>
      <c r="AC39" s="87"/>
      <c r="AD39" s="87"/>
      <c r="AE39" s="87"/>
      <c r="AF39" s="87"/>
      <c r="AG39" s="87"/>
      <c r="AH39" s="88"/>
      <c r="AI39" s="86"/>
      <c r="AJ39" s="87"/>
      <c r="AK39" s="87"/>
      <c r="AL39" s="87"/>
      <c r="AM39" s="87"/>
      <c r="AN39" s="87"/>
      <c r="AO39" s="88"/>
      <c r="AP39" s="86"/>
      <c r="AQ39" s="87"/>
      <c r="AR39" s="87"/>
      <c r="AS39" s="87"/>
      <c r="AT39" s="87"/>
      <c r="AU39" s="87"/>
      <c r="AV39" s="88"/>
      <c r="AW39" s="86"/>
      <c r="AX39" s="87"/>
      <c r="AY39" s="87"/>
      <c r="AZ39" s="217"/>
      <c r="BA39" s="172"/>
      <c r="BB39" s="171"/>
      <c r="BC39" s="172"/>
      <c r="BD39" s="173"/>
      <c r="BE39" s="174"/>
      <c r="BF39" s="174"/>
      <c r="BG39" s="174"/>
      <c r="BH39" s="175"/>
    </row>
    <row r="40" spans="2:60" ht="20.25" customHeight="1" x14ac:dyDescent="0.15">
      <c r="B40" s="59">
        <f>B37+1</f>
        <v>7</v>
      </c>
      <c r="C40" s="191"/>
      <c r="D40" s="192"/>
      <c r="E40" s="193"/>
      <c r="F40" s="60">
        <f>C39</f>
        <v>0</v>
      </c>
      <c r="G40" s="61"/>
      <c r="H40" s="197"/>
      <c r="I40" s="202"/>
      <c r="J40" s="203"/>
      <c r="K40" s="203"/>
      <c r="L40" s="204"/>
      <c r="M40" s="211"/>
      <c r="N40" s="212"/>
      <c r="O40" s="213"/>
      <c r="P40" s="62" t="s">
        <v>42</v>
      </c>
      <c r="Q40" s="63"/>
      <c r="R40" s="63"/>
      <c r="S40" s="64"/>
      <c r="T40" s="65"/>
      <c r="U40" s="66" t="str">
        <f>IF(U39="","",VLOOKUP(U39,'[1]シフト記号表（勤務時間帯）'!$D$6:$X$47,21,FALSE))</f>
        <v/>
      </c>
      <c r="V40" s="67" t="str">
        <f>IF(V39="","",VLOOKUP(V39,'[1]シフト記号表（勤務時間帯）'!$D$6:$X$47,21,FALSE))</f>
        <v/>
      </c>
      <c r="W40" s="67" t="str">
        <f>IF(W39="","",VLOOKUP(W39,'[1]シフト記号表（勤務時間帯）'!$D$6:$X$47,21,FALSE))</f>
        <v/>
      </c>
      <c r="X40" s="67" t="str">
        <f>IF(X39="","",VLOOKUP(X39,'[1]シフト記号表（勤務時間帯）'!$D$6:$X$47,21,FALSE))</f>
        <v/>
      </c>
      <c r="Y40" s="67" t="str">
        <f>IF(Y39="","",VLOOKUP(Y39,'[1]シフト記号表（勤務時間帯）'!$D$6:$X$47,21,FALSE))</f>
        <v/>
      </c>
      <c r="Z40" s="67" t="str">
        <f>IF(Z39="","",VLOOKUP(Z39,'[1]シフト記号表（勤務時間帯）'!$D$6:$X$47,21,FALSE))</f>
        <v/>
      </c>
      <c r="AA40" s="68" t="str">
        <f>IF(AA39="","",VLOOKUP(AA39,'[1]シフト記号表（勤務時間帯）'!$D$6:$X$47,21,FALSE))</f>
        <v/>
      </c>
      <c r="AB40" s="66" t="str">
        <f>IF(AB39="","",VLOOKUP(AB39,'[1]シフト記号表（勤務時間帯）'!$D$6:$X$47,21,FALSE))</f>
        <v/>
      </c>
      <c r="AC40" s="67" t="str">
        <f>IF(AC39="","",VLOOKUP(AC39,'[1]シフト記号表（勤務時間帯）'!$D$6:$X$47,21,FALSE))</f>
        <v/>
      </c>
      <c r="AD40" s="67" t="str">
        <f>IF(AD39="","",VLOOKUP(AD39,'[1]シフト記号表（勤務時間帯）'!$D$6:$X$47,21,FALSE))</f>
        <v/>
      </c>
      <c r="AE40" s="67" t="str">
        <f>IF(AE39="","",VLOOKUP(AE39,'[1]シフト記号表（勤務時間帯）'!$D$6:$X$47,21,FALSE))</f>
        <v/>
      </c>
      <c r="AF40" s="67" t="str">
        <f>IF(AF39="","",VLOOKUP(AF39,'[1]シフト記号表（勤務時間帯）'!$D$6:$X$47,21,FALSE))</f>
        <v/>
      </c>
      <c r="AG40" s="67" t="str">
        <f>IF(AG39="","",VLOOKUP(AG39,'[1]シフト記号表（勤務時間帯）'!$D$6:$X$47,21,FALSE))</f>
        <v/>
      </c>
      <c r="AH40" s="68" t="str">
        <f>IF(AH39="","",VLOOKUP(AH39,'[1]シフト記号表（勤務時間帯）'!$D$6:$X$47,21,FALSE))</f>
        <v/>
      </c>
      <c r="AI40" s="66" t="str">
        <f>IF(AI39="","",VLOOKUP(AI39,'[1]シフト記号表（勤務時間帯）'!$D$6:$X$47,21,FALSE))</f>
        <v/>
      </c>
      <c r="AJ40" s="67" t="str">
        <f>IF(AJ39="","",VLOOKUP(AJ39,'[1]シフト記号表（勤務時間帯）'!$D$6:$X$47,21,FALSE))</f>
        <v/>
      </c>
      <c r="AK40" s="67" t="str">
        <f>IF(AK39="","",VLOOKUP(AK39,'[1]シフト記号表（勤務時間帯）'!$D$6:$X$47,21,FALSE))</f>
        <v/>
      </c>
      <c r="AL40" s="67" t="str">
        <f>IF(AL39="","",VLOOKUP(AL39,'[1]シフト記号表（勤務時間帯）'!$D$6:$X$47,21,FALSE))</f>
        <v/>
      </c>
      <c r="AM40" s="67" t="str">
        <f>IF(AM39="","",VLOOKUP(AM39,'[1]シフト記号表（勤務時間帯）'!$D$6:$X$47,21,FALSE))</f>
        <v/>
      </c>
      <c r="AN40" s="67" t="str">
        <f>IF(AN39="","",VLOOKUP(AN39,'[1]シフト記号表（勤務時間帯）'!$D$6:$X$47,21,FALSE))</f>
        <v/>
      </c>
      <c r="AO40" s="68" t="str">
        <f>IF(AO39="","",VLOOKUP(AO39,'[1]シフト記号表（勤務時間帯）'!$D$6:$X$47,21,FALSE))</f>
        <v/>
      </c>
      <c r="AP40" s="66" t="str">
        <f>IF(AP39="","",VLOOKUP(AP39,'[1]シフト記号表（勤務時間帯）'!$D$6:$X$47,21,FALSE))</f>
        <v/>
      </c>
      <c r="AQ40" s="67" t="str">
        <f>IF(AQ39="","",VLOOKUP(AQ39,'[1]シフト記号表（勤務時間帯）'!$D$6:$X$47,21,FALSE))</f>
        <v/>
      </c>
      <c r="AR40" s="67" t="str">
        <f>IF(AR39="","",VLOOKUP(AR39,'[1]シフト記号表（勤務時間帯）'!$D$6:$X$47,21,FALSE))</f>
        <v/>
      </c>
      <c r="AS40" s="67" t="str">
        <f>IF(AS39="","",VLOOKUP(AS39,'[1]シフト記号表（勤務時間帯）'!$D$6:$X$47,21,FALSE))</f>
        <v/>
      </c>
      <c r="AT40" s="67" t="str">
        <f>IF(AT39="","",VLOOKUP(AT39,'[1]シフト記号表（勤務時間帯）'!$D$6:$X$47,21,FALSE))</f>
        <v/>
      </c>
      <c r="AU40" s="67" t="str">
        <f>IF(AU39="","",VLOOKUP(AU39,'[1]シフト記号表（勤務時間帯）'!$D$6:$X$47,21,FALSE))</f>
        <v/>
      </c>
      <c r="AV40" s="68" t="str">
        <f>IF(AV39="","",VLOOKUP(AV39,'[1]シフト記号表（勤務時間帯）'!$D$6:$X$47,21,FALSE))</f>
        <v/>
      </c>
      <c r="AW40" s="66" t="str">
        <f>IF(AW39="","",VLOOKUP(AW39,'[1]シフト記号表（勤務時間帯）'!$D$6:$X$47,21,FALSE))</f>
        <v/>
      </c>
      <c r="AX40" s="67" t="str">
        <f>IF(AX39="","",VLOOKUP(AX39,'[1]シフト記号表（勤務時間帯）'!$D$6:$X$47,21,FALSE))</f>
        <v/>
      </c>
      <c r="AY40" s="67" t="str">
        <f>IF(AY39="","",VLOOKUP(AY39,'[1]シフト記号表（勤務時間帯）'!$D$6:$X$47,21,FALSE))</f>
        <v/>
      </c>
      <c r="AZ40" s="179">
        <f>IF($BC$3="４週",SUM(U40:AV40),IF($BC$3="暦月",SUM(U40:AY40),""))</f>
        <v>0</v>
      </c>
      <c r="BA40" s="180"/>
      <c r="BB40" s="181">
        <f>IF($BC$3="４週",AZ40/4,IF($BC$3="暦月",(AZ40/($BC$8/7)),""))</f>
        <v>0</v>
      </c>
      <c r="BC40" s="180"/>
      <c r="BD40" s="176"/>
      <c r="BE40" s="177"/>
      <c r="BF40" s="177"/>
      <c r="BG40" s="177"/>
      <c r="BH40" s="178"/>
    </row>
    <row r="41" spans="2:60" ht="20.25" customHeight="1" x14ac:dyDescent="0.15">
      <c r="B41" s="69"/>
      <c r="C41" s="218"/>
      <c r="D41" s="219"/>
      <c r="E41" s="220"/>
      <c r="F41" s="70"/>
      <c r="G41" s="71">
        <f>C39</f>
        <v>0</v>
      </c>
      <c r="H41" s="221"/>
      <c r="I41" s="222"/>
      <c r="J41" s="223"/>
      <c r="K41" s="223"/>
      <c r="L41" s="224"/>
      <c r="M41" s="225"/>
      <c r="N41" s="226"/>
      <c r="O41" s="227"/>
      <c r="P41" s="72" t="s">
        <v>43</v>
      </c>
      <c r="Q41" s="89"/>
      <c r="R41" s="89"/>
      <c r="S41" s="90"/>
      <c r="T41" s="91"/>
      <c r="U41" s="76" t="str">
        <f>IF(U39="","",VLOOKUP(U39,'[1]シフト記号表（勤務時間帯）'!$D$6:$Z$47,23,FALSE))</f>
        <v/>
      </c>
      <c r="V41" s="77" t="str">
        <f>IF(V39="","",VLOOKUP(V39,'[1]シフト記号表（勤務時間帯）'!$D$6:$Z$47,23,FALSE))</f>
        <v/>
      </c>
      <c r="W41" s="77" t="str">
        <f>IF(W39="","",VLOOKUP(W39,'[1]シフト記号表（勤務時間帯）'!$D$6:$Z$47,23,FALSE))</f>
        <v/>
      </c>
      <c r="X41" s="77" t="str">
        <f>IF(X39="","",VLOOKUP(X39,'[1]シフト記号表（勤務時間帯）'!$D$6:$Z$47,23,FALSE))</f>
        <v/>
      </c>
      <c r="Y41" s="77" t="str">
        <f>IF(Y39="","",VLOOKUP(Y39,'[1]シフト記号表（勤務時間帯）'!$D$6:$Z$47,23,FALSE))</f>
        <v/>
      </c>
      <c r="Z41" s="77" t="str">
        <f>IF(Z39="","",VLOOKUP(Z39,'[1]シフト記号表（勤務時間帯）'!$D$6:$Z$47,23,FALSE))</f>
        <v/>
      </c>
      <c r="AA41" s="78" t="str">
        <f>IF(AA39="","",VLOOKUP(AA39,'[1]シフト記号表（勤務時間帯）'!$D$6:$Z$47,23,FALSE))</f>
        <v/>
      </c>
      <c r="AB41" s="76" t="str">
        <f>IF(AB39="","",VLOOKUP(AB39,'[1]シフト記号表（勤務時間帯）'!$D$6:$Z$47,23,FALSE))</f>
        <v/>
      </c>
      <c r="AC41" s="77" t="str">
        <f>IF(AC39="","",VLOOKUP(AC39,'[1]シフト記号表（勤務時間帯）'!$D$6:$Z$47,23,FALSE))</f>
        <v/>
      </c>
      <c r="AD41" s="77" t="str">
        <f>IF(AD39="","",VLOOKUP(AD39,'[1]シフト記号表（勤務時間帯）'!$D$6:$Z$47,23,FALSE))</f>
        <v/>
      </c>
      <c r="AE41" s="77" t="str">
        <f>IF(AE39="","",VLOOKUP(AE39,'[1]シフト記号表（勤務時間帯）'!$D$6:$Z$47,23,FALSE))</f>
        <v/>
      </c>
      <c r="AF41" s="77" t="str">
        <f>IF(AF39="","",VLOOKUP(AF39,'[1]シフト記号表（勤務時間帯）'!$D$6:$Z$47,23,FALSE))</f>
        <v/>
      </c>
      <c r="AG41" s="77" t="str">
        <f>IF(AG39="","",VLOOKUP(AG39,'[1]シフト記号表（勤務時間帯）'!$D$6:$Z$47,23,FALSE))</f>
        <v/>
      </c>
      <c r="AH41" s="78" t="str">
        <f>IF(AH39="","",VLOOKUP(AH39,'[1]シフト記号表（勤務時間帯）'!$D$6:$Z$47,23,FALSE))</f>
        <v/>
      </c>
      <c r="AI41" s="76" t="str">
        <f>IF(AI39="","",VLOOKUP(AI39,'[1]シフト記号表（勤務時間帯）'!$D$6:$Z$47,23,FALSE))</f>
        <v/>
      </c>
      <c r="AJ41" s="77" t="str">
        <f>IF(AJ39="","",VLOOKUP(AJ39,'[1]シフト記号表（勤務時間帯）'!$D$6:$Z$47,23,FALSE))</f>
        <v/>
      </c>
      <c r="AK41" s="77" t="str">
        <f>IF(AK39="","",VLOOKUP(AK39,'[1]シフト記号表（勤務時間帯）'!$D$6:$Z$47,23,FALSE))</f>
        <v/>
      </c>
      <c r="AL41" s="77" t="str">
        <f>IF(AL39="","",VLOOKUP(AL39,'[1]シフト記号表（勤務時間帯）'!$D$6:$Z$47,23,FALSE))</f>
        <v/>
      </c>
      <c r="AM41" s="77" t="str">
        <f>IF(AM39="","",VLOOKUP(AM39,'[1]シフト記号表（勤務時間帯）'!$D$6:$Z$47,23,FALSE))</f>
        <v/>
      </c>
      <c r="AN41" s="77" t="str">
        <f>IF(AN39="","",VLOOKUP(AN39,'[1]シフト記号表（勤務時間帯）'!$D$6:$Z$47,23,FALSE))</f>
        <v/>
      </c>
      <c r="AO41" s="78" t="str">
        <f>IF(AO39="","",VLOOKUP(AO39,'[1]シフト記号表（勤務時間帯）'!$D$6:$Z$47,23,FALSE))</f>
        <v/>
      </c>
      <c r="AP41" s="76" t="str">
        <f>IF(AP39="","",VLOOKUP(AP39,'[1]シフト記号表（勤務時間帯）'!$D$6:$Z$47,23,FALSE))</f>
        <v/>
      </c>
      <c r="AQ41" s="77" t="str">
        <f>IF(AQ39="","",VLOOKUP(AQ39,'[1]シフト記号表（勤務時間帯）'!$D$6:$Z$47,23,FALSE))</f>
        <v/>
      </c>
      <c r="AR41" s="77" t="str">
        <f>IF(AR39="","",VLOOKUP(AR39,'[1]シフト記号表（勤務時間帯）'!$D$6:$Z$47,23,FALSE))</f>
        <v/>
      </c>
      <c r="AS41" s="77" t="str">
        <f>IF(AS39="","",VLOOKUP(AS39,'[1]シフト記号表（勤務時間帯）'!$D$6:$Z$47,23,FALSE))</f>
        <v/>
      </c>
      <c r="AT41" s="77" t="str">
        <f>IF(AT39="","",VLOOKUP(AT39,'[1]シフト記号表（勤務時間帯）'!$D$6:$Z$47,23,FALSE))</f>
        <v/>
      </c>
      <c r="AU41" s="77" t="str">
        <f>IF(AU39="","",VLOOKUP(AU39,'[1]シフト記号表（勤務時間帯）'!$D$6:$Z$47,23,FALSE))</f>
        <v/>
      </c>
      <c r="AV41" s="78" t="str">
        <f>IF(AV39="","",VLOOKUP(AV39,'[1]シフト記号表（勤務時間帯）'!$D$6:$Z$47,23,FALSE))</f>
        <v/>
      </c>
      <c r="AW41" s="76" t="str">
        <f>IF(AW39="","",VLOOKUP(AW39,'[1]シフト記号表（勤務時間帯）'!$D$6:$Z$47,23,FALSE))</f>
        <v/>
      </c>
      <c r="AX41" s="77" t="str">
        <f>IF(AX39="","",VLOOKUP(AX39,'[1]シフト記号表（勤務時間帯）'!$D$6:$Z$47,23,FALSE))</f>
        <v/>
      </c>
      <c r="AY41" s="77" t="str">
        <f>IF(AY39="","",VLOOKUP(AY39,'[1]シフト記号表（勤務時間帯）'!$D$6:$Z$47,23,FALSE))</f>
        <v/>
      </c>
      <c r="AZ41" s="182">
        <f>IF($BC$3="４週",SUM(U41:AV41),IF($BC$3="暦月",SUM(U41:AY41),""))</f>
        <v>0</v>
      </c>
      <c r="BA41" s="183"/>
      <c r="BB41" s="184">
        <f>IF($BC$3="４週",AZ41/4,IF($BC$3="暦月",(AZ41/($BC$8/7)),""))</f>
        <v>0</v>
      </c>
      <c r="BC41" s="183"/>
      <c r="BD41" s="185"/>
      <c r="BE41" s="186"/>
      <c r="BF41" s="186"/>
      <c r="BG41" s="186"/>
      <c r="BH41" s="187"/>
    </row>
    <row r="42" spans="2:60" ht="20.25" customHeight="1" x14ac:dyDescent="0.15">
      <c r="B42" s="79"/>
      <c r="C42" s="188"/>
      <c r="D42" s="189"/>
      <c r="E42" s="190"/>
      <c r="F42" s="60"/>
      <c r="G42" s="61"/>
      <c r="H42" s="197"/>
      <c r="I42" s="199"/>
      <c r="J42" s="200"/>
      <c r="K42" s="200"/>
      <c r="L42" s="201"/>
      <c r="M42" s="208"/>
      <c r="N42" s="209"/>
      <c r="O42" s="210"/>
      <c r="P42" s="82" t="s">
        <v>41</v>
      </c>
      <c r="Q42" s="83"/>
      <c r="R42" s="83"/>
      <c r="S42" s="84"/>
      <c r="T42" s="85"/>
      <c r="U42" s="86"/>
      <c r="V42" s="87"/>
      <c r="W42" s="87"/>
      <c r="X42" s="87"/>
      <c r="Y42" s="87"/>
      <c r="Z42" s="87"/>
      <c r="AA42" s="88"/>
      <c r="AB42" s="86"/>
      <c r="AC42" s="87"/>
      <c r="AD42" s="87"/>
      <c r="AE42" s="87"/>
      <c r="AF42" s="87"/>
      <c r="AG42" s="87"/>
      <c r="AH42" s="88"/>
      <c r="AI42" s="86"/>
      <c r="AJ42" s="87"/>
      <c r="AK42" s="87"/>
      <c r="AL42" s="87"/>
      <c r="AM42" s="87"/>
      <c r="AN42" s="87"/>
      <c r="AO42" s="88"/>
      <c r="AP42" s="86"/>
      <c r="AQ42" s="87"/>
      <c r="AR42" s="87"/>
      <c r="AS42" s="87"/>
      <c r="AT42" s="87"/>
      <c r="AU42" s="87"/>
      <c r="AV42" s="88"/>
      <c r="AW42" s="86"/>
      <c r="AX42" s="87"/>
      <c r="AY42" s="87"/>
      <c r="AZ42" s="217"/>
      <c r="BA42" s="172"/>
      <c r="BB42" s="171"/>
      <c r="BC42" s="172"/>
      <c r="BD42" s="173"/>
      <c r="BE42" s="174"/>
      <c r="BF42" s="174"/>
      <c r="BG42" s="174"/>
      <c r="BH42" s="175"/>
    </row>
    <row r="43" spans="2:60" ht="20.25" customHeight="1" x14ac:dyDescent="0.15">
      <c r="B43" s="59">
        <f>B40+1</f>
        <v>8</v>
      </c>
      <c r="C43" s="191"/>
      <c r="D43" s="192"/>
      <c r="E43" s="193"/>
      <c r="F43" s="60">
        <f>C42</f>
        <v>0</v>
      </c>
      <c r="G43" s="61"/>
      <c r="H43" s="197"/>
      <c r="I43" s="202"/>
      <c r="J43" s="203"/>
      <c r="K43" s="203"/>
      <c r="L43" s="204"/>
      <c r="M43" s="211"/>
      <c r="N43" s="212"/>
      <c r="O43" s="213"/>
      <c r="P43" s="62" t="s">
        <v>42</v>
      </c>
      <c r="Q43" s="63"/>
      <c r="R43" s="63"/>
      <c r="S43" s="64"/>
      <c r="T43" s="65"/>
      <c r="U43" s="66" t="str">
        <f>IF(U42="","",VLOOKUP(U42,'[1]シフト記号表（勤務時間帯）'!$D$6:$X$47,21,FALSE))</f>
        <v/>
      </c>
      <c r="V43" s="67" t="str">
        <f>IF(V42="","",VLOOKUP(V42,'[1]シフト記号表（勤務時間帯）'!$D$6:$X$47,21,FALSE))</f>
        <v/>
      </c>
      <c r="W43" s="67" t="str">
        <f>IF(W42="","",VLOOKUP(W42,'[1]シフト記号表（勤務時間帯）'!$D$6:$X$47,21,FALSE))</f>
        <v/>
      </c>
      <c r="X43" s="67" t="str">
        <f>IF(X42="","",VLOOKUP(X42,'[1]シフト記号表（勤務時間帯）'!$D$6:$X$47,21,FALSE))</f>
        <v/>
      </c>
      <c r="Y43" s="67" t="str">
        <f>IF(Y42="","",VLOOKUP(Y42,'[1]シフト記号表（勤務時間帯）'!$D$6:$X$47,21,FALSE))</f>
        <v/>
      </c>
      <c r="Z43" s="67" t="str">
        <f>IF(Z42="","",VLOOKUP(Z42,'[1]シフト記号表（勤務時間帯）'!$D$6:$X$47,21,FALSE))</f>
        <v/>
      </c>
      <c r="AA43" s="68" t="str">
        <f>IF(AA42="","",VLOOKUP(AA42,'[1]シフト記号表（勤務時間帯）'!$D$6:$X$47,21,FALSE))</f>
        <v/>
      </c>
      <c r="AB43" s="66" t="str">
        <f>IF(AB42="","",VLOOKUP(AB42,'[1]シフト記号表（勤務時間帯）'!$D$6:$X$47,21,FALSE))</f>
        <v/>
      </c>
      <c r="AC43" s="67" t="str">
        <f>IF(AC42="","",VLOOKUP(AC42,'[1]シフト記号表（勤務時間帯）'!$D$6:$X$47,21,FALSE))</f>
        <v/>
      </c>
      <c r="AD43" s="67" t="str">
        <f>IF(AD42="","",VLOOKUP(AD42,'[1]シフト記号表（勤務時間帯）'!$D$6:$X$47,21,FALSE))</f>
        <v/>
      </c>
      <c r="AE43" s="67" t="str">
        <f>IF(AE42="","",VLOOKUP(AE42,'[1]シフト記号表（勤務時間帯）'!$D$6:$X$47,21,FALSE))</f>
        <v/>
      </c>
      <c r="AF43" s="67" t="str">
        <f>IF(AF42="","",VLOOKUP(AF42,'[1]シフト記号表（勤務時間帯）'!$D$6:$X$47,21,FALSE))</f>
        <v/>
      </c>
      <c r="AG43" s="67" t="str">
        <f>IF(AG42="","",VLOOKUP(AG42,'[1]シフト記号表（勤務時間帯）'!$D$6:$X$47,21,FALSE))</f>
        <v/>
      </c>
      <c r="AH43" s="68" t="str">
        <f>IF(AH42="","",VLOOKUP(AH42,'[1]シフト記号表（勤務時間帯）'!$D$6:$X$47,21,FALSE))</f>
        <v/>
      </c>
      <c r="AI43" s="66" t="str">
        <f>IF(AI42="","",VLOOKUP(AI42,'[1]シフト記号表（勤務時間帯）'!$D$6:$X$47,21,FALSE))</f>
        <v/>
      </c>
      <c r="AJ43" s="67" t="str">
        <f>IF(AJ42="","",VLOOKUP(AJ42,'[1]シフト記号表（勤務時間帯）'!$D$6:$X$47,21,FALSE))</f>
        <v/>
      </c>
      <c r="AK43" s="67" t="str">
        <f>IF(AK42="","",VLOOKUP(AK42,'[1]シフト記号表（勤務時間帯）'!$D$6:$X$47,21,FALSE))</f>
        <v/>
      </c>
      <c r="AL43" s="67" t="str">
        <f>IF(AL42="","",VLOOKUP(AL42,'[1]シフト記号表（勤務時間帯）'!$D$6:$X$47,21,FALSE))</f>
        <v/>
      </c>
      <c r="AM43" s="67" t="str">
        <f>IF(AM42="","",VLOOKUP(AM42,'[1]シフト記号表（勤務時間帯）'!$D$6:$X$47,21,FALSE))</f>
        <v/>
      </c>
      <c r="AN43" s="67" t="str">
        <f>IF(AN42="","",VLOOKUP(AN42,'[1]シフト記号表（勤務時間帯）'!$D$6:$X$47,21,FALSE))</f>
        <v/>
      </c>
      <c r="AO43" s="68" t="str">
        <f>IF(AO42="","",VLOOKUP(AO42,'[1]シフト記号表（勤務時間帯）'!$D$6:$X$47,21,FALSE))</f>
        <v/>
      </c>
      <c r="AP43" s="66" t="str">
        <f>IF(AP42="","",VLOOKUP(AP42,'[1]シフト記号表（勤務時間帯）'!$D$6:$X$47,21,FALSE))</f>
        <v/>
      </c>
      <c r="AQ43" s="67" t="str">
        <f>IF(AQ42="","",VLOOKUP(AQ42,'[1]シフト記号表（勤務時間帯）'!$D$6:$X$47,21,FALSE))</f>
        <v/>
      </c>
      <c r="AR43" s="67" t="str">
        <f>IF(AR42="","",VLOOKUP(AR42,'[1]シフト記号表（勤務時間帯）'!$D$6:$X$47,21,FALSE))</f>
        <v/>
      </c>
      <c r="AS43" s="67" t="str">
        <f>IF(AS42="","",VLOOKUP(AS42,'[1]シフト記号表（勤務時間帯）'!$D$6:$X$47,21,FALSE))</f>
        <v/>
      </c>
      <c r="AT43" s="67" t="str">
        <f>IF(AT42="","",VLOOKUP(AT42,'[1]シフト記号表（勤務時間帯）'!$D$6:$X$47,21,FALSE))</f>
        <v/>
      </c>
      <c r="AU43" s="67" t="str">
        <f>IF(AU42="","",VLOOKUP(AU42,'[1]シフト記号表（勤務時間帯）'!$D$6:$X$47,21,FALSE))</f>
        <v/>
      </c>
      <c r="AV43" s="68" t="str">
        <f>IF(AV42="","",VLOOKUP(AV42,'[1]シフト記号表（勤務時間帯）'!$D$6:$X$47,21,FALSE))</f>
        <v/>
      </c>
      <c r="AW43" s="66" t="str">
        <f>IF(AW42="","",VLOOKUP(AW42,'[1]シフト記号表（勤務時間帯）'!$D$6:$X$47,21,FALSE))</f>
        <v/>
      </c>
      <c r="AX43" s="67" t="str">
        <f>IF(AX42="","",VLOOKUP(AX42,'[1]シフト記号表（勤務時間帯）'!$D$6:$X$47,21,FALSE))</f>
        <v/>
      </c>
      <c r="AY43" s="67" t="str">
        <f>IF(AY42="","",VLOOKUP(AY42,'[1]シフト記号表（勤務時間帯）'!$D$6:$X$47,21,FALSE))</f>
        <v/>
      </c>
      <c r="AZ43" s="179">
        <f>IF($BC$3="４週",SUM(U43:AV43),IF($BC$3="暦月",SUM(U43:AY43),""))</f>
        <v>0</v>
      </c>
      <c r="BA43" s="180"/>
      <c r="BB43" s="181">
        <f>IF($BC$3="４週",AZ43/4,IF($BC$3="暦月",(AZ43/($BC$8/7)),""))</f>
        <v>0</v>
      </c>
      <c r="BC43" s="180"/>
      <c r="BD43" s="176"/>
      <c r="BE43" s="177"/>
      <c r="BF43" s="177"/>
      <c r="BG43" s="177"/>
      <c r="BH43" s="178"/>
    </row>
    <row r="44" spans="2:60" ht="20.25" customHeight="1" x14ac:dyDescent="0.15">
      <c r="B44" s="69"/>
      <c r="C44" s="218"/>
      <c r="D44" s="219"/>
      <c r="E44" s="220"/>
      <c r="F44" s="70"/>
      <c r="G44" s="71">
        <f>C42</f>
        <v>0</v>
      </c>
      <c r="H44" s="221"/>
      <c r="I44" s="222"/>
      <c r="J44" s="223"/>
      <c r="K44" s="223"/>
      <c r="L44" s="224"/>
      <c r="M44" s="225"/>
      <c r="N44" s="226"/>
      <c r="O44" s="227"/>
      <c r="P44" s="72" t="s">
        <v>43</v>
      </c>
      <c r="Q44" s="92"/>
      <c r="R44" s="92"/>
      <c r="S44" s="74"/>
      <c r="T44" s="75"/>
      <c r="U44" s="76" t="str">
        <f>IF(U42="","",VLOOKUP(U42,'[1]シフト記号表（勤務時間帯）'!$D$6:$Z$47,23,FALSE))</f>
        <v/>
      </c>
      <c r="V44" s="77" t="str">
        <f>IF(V42="","",VLOOKUP(V42,'[1]シフト記号表（勤務時間帯）'!$D$6:$Z$47,23,FALSE))</f>
        <v/>
      </c>
      <c r="W44" s="77" t="str">
        <f>IF(W42="","",VLOOKUP(W42,'[1]シフト記号表（勤務時間帯）'!$D$6:$Z$47,23,FALSE))</f>
        <v/>
      </c>
      <c r="X44" s="77" t="str">
        <f>IF(X42="","",VLOOKUP(X42,'[1]シフト記号表（勤務時間帯）'!$D$6:$Z$47,23,FALSE))</f>
        <v/>
      </c>
      <c r="Y44" s="77" t="str">
        <f>IF(Y42="","",VLOOKUP(Y42,'[1]シフト記号表（勤務時間帯）'!$D$6:$Z$47,23,FALSE))</f>
        <v/>
      </c>
      <c r="Z44" s="77" t="str">
        <f>IF(Z42="","",VLOOKUP(Z42,'[1]シフト記号表（勤務時間帯）'!$D$6:$Z$47,23,FALSE))</f>
        <v/>
      </c>
      <c r="AA44" s="78" t="str">
        <f>IF(AA42="","",VLOOKUP(AA42,'[1]シフト記号表（勤務時間帯）'!$D$6:$Z$47,23,FALSE))</f>
        <v/>
      </c>
      <c r="AB44" s="76" t="str">
        <f>IF(AB42="","",VLOOKUP(AB42,'[1]シフト記号表（勤務時間帯）'!$D$6:$Z$47,23,FALSE))</f>
        <v/>
      </c>
      <c r="AC44" s="77" t="str">
        <f>IF(AC42="","",VLOOKUP(AC42,'[1]シフト記号表（勤務時間帯）'!$D$6:$Z$47,23,FALSE))</f>
        <v/>
      </c>
      <c r="AD44" s="77" t="str">
        <f>IF(AD42="","",VLOOKUP(AD42,'[1]シフト記号表（勤務時間帯）'!$D$6:$Z$47,23,FALSE))</f>
        <v/>
      </c>
      <c r="AE44" s="77" t="str">
        <f>IF(AE42="","",VLOOKUP(AE42,'[1]シフト記号表（勤務時間帯）'!$D$6:$Z$47,23,FALSE))</f>
        <v/>
      </c>
      <c r="AF44" s="77" t="str">
        <f>IF(AF42="","",VLOOKUP(AF42,'[1]シフト記号表（勤務時間帯）'!$D$6:$Z$47,23,FALSE))</f>
        <v/>
      </c>
      <c r="AG44" s="77" t="str">
        <f>IF(AG42="","",VLOOKUP(AG42,'[1]シフト記号表（勤務時間帯）'!$D$6:$Z$47,23,FALSE))</f>
        <v/>
      </c>
      <c r="AH44" s="78" t="str">
        <f>IF(AH42="","",VLOOKUP(AH42,'[1]シフト記号表（勤務時間帯）'!$D$6:$Z$47,23,FALSE))</f>
        <v/>
      </c>
      <c r="AI44" s="76" t="str">
        <f>IF(AI42="","",VLOOKUP(AI42,'[1]シフト記号表（勤務時間帯）'!$D$6:$Z$47,23,FALSE))</f>
        <v/>
      </c>
      <c r="AJ44" s="77" t="str">
        <f>IF(AJ42="","",VLOOKUP(AJ42,'[1]シフト記号表（勤務時間帯）'!$D$6:$Z$47,23,FALSE))</f>
        <v/>
      </c>
      <c r="AK44" s="77" t="str">
        <f>IF(AK42="","",VLOOKUP(AK42,'[1]シフト記号表（勤務時間帯）'!$D$6:$Z$47,23,FALSE))</f>
        <v/>
      </c>
      <c r="AL44" s="77" t="str">
        <f>IF(AL42="","",VLOOKUP(AL42,'[1]シフト記号表（勤務時間帯）'!$D$6:$Z$47,23,FALSE))</f>
        <v/>
      </c>
      <c r="AM44" s="77" t="str">
        <f>IF(AM42="","",VLOOKUP(AM42,'[1]シフト記号表（勤務時間帯）'!$D$6:$Z$47,23,FALSE))</f>
        <v/>
      </c>
      <c r="AN44" s="77" t="str">
        <f>IF(AN42="","",VLOOKUP(AN42,'[1]シフト記号表（勤務時間帯）'!$D$6:$Z$47,23,FALSE))</f>
        <v/>
      </c>
      <c r="AO44" s="78" t="str">
        <f>IF(AO42="","",VLOOKUP(AO42,'[1]シフト記号表（勤務時間帯）'!$D$6:$Z$47,23,FALSE))</f>
        <v/>
      </c>
      <c r="AP44" s="76" t="str">
        <f>IF(AP42="","",VLOOKUP(AP42,'[1]シフト記号表（勤務時間帯）'!$D$6:$Z$47,23,FALSE))</f>
        <v/>
      </c>
      <c r="AQ44" s="77" t="str">
        <f>IF(AQ42="","",VLOOKUP(AQ42,'[1]シフト記号表（勤務時間帯）'!$D$6:$Z$47,23,FALSE))</f>
        <v/>
      </c>
      <c r="AR44" s="77" t="str">
        <f>IF(AR42="","",VLOOKUP(AR42,'[1]シフト記号表（勤務時間帯）'!$D$6:$Z$47,23,FALSE))</f>
        <v/>
      </c>
      <c r="AS44" s="77" t="str">
        <f>IF(AS42="","",VLOOKUP(AS42,'[1]シフト記号表（勤務時間帯）'!$D$6:$Z$47,23,FALSE))</f>
        <v/>
      </c>
      <c r="AT44" s="77" t="str">
        <f>IF(AT42="","",VLOOKUP(AT42,'[1]シフト記号表（勤務時間帯）'!$D$6:$Z$47,23,FALSE))</f>
        <v/>
      </c>
      <c r="AU44" s="77" t="str">
        <f>IF(AU42="","",VLOOKUP(AU42,'[1]シフト記号表（勤務時間帯）'!$D$6:$Z$47,23,FALSE))</f>
        <v/>
      </c>
      <c r="AV44" s="78" t="str">
        <f>IF(AV42="","",VLOOKUP(AV42,'[1]シフト記号表（勤務時間帯）'!$D$6:$Z$47,23,FALSE))</f>
        <v/>
      </c>
      <c r="AW44" s="76" t="str">
        <f>IF(AW42="","",VLOOKUP(AW42,'[1]シフト記号表（勤務時間帯）'!$D$6:$Z$47,23,FALSE))</f>
        <v/>
      </c>
      <c r="AX44" s="77" t="str">
        <f>IF(AX42="","",VLOOKUP(AX42,'[1]シフト記号表（勤務時間帯）'!$D$6:$Z$47,23,FALSE))</f>
        <v/>
      </c>
      <c r="AY44" s="77" t="str">
        <f>IF(AY42="","",VLOOKUP(AY42,'[1]シフト記号表（勤務時間帯）'!$D$6:$Z$47,23,FALSE))</f>
        <v/>
      </c>
      <c r="AZ44" s="182">
        <f>IF($BC$3="４週",SUM(U44:AV44),IF($BC$3="暦月",SUM(U44:AY44),""))</f>
        <v>0</v>
      </c>
      <c r="BA44" s="183"/>
      <c r="BB44" s="184">
        <f>IF($BC$3="４週",AZ44/4,IF($BC$3="暦月",(AZ44/($BC$8/7)),""))</f>
        <v>0</v>
      </c>
      <c r="BC44" s="183"/>
      <c r="BD44" s="185"/>
      <c r="BE44" s="186"/>
      <c r="BF44" s="186"/>
      <c r="BG44" s="186"/>
      <c r="BH44" s="187"/>
    </row>
    <row r="45" spans="2:60" ht="20.25" customHeight="1" x14ac:dyDescent="0.15">
      <c r="B45" s="79"/>
      <c r="C45" s="188"/>
      <c r="D45" s="189"/>
      <c r="E45" s="190"/>
      <c r="F45" s="60"/>
      <c r="G45" s="61"/>
      <c r="H45" s="197"/>
      <c r="I45" s="199"/>
      <c r="J45" s="200"/>
      <c r="K45" s="200"/>
      <c r="L45" s="201"/>
      <c r="M45" s="208"/>
      <c r="N45" s="209"/>
      <c r="O45" s="210"/>
      <c r="P45" s="82" t="s">
        <v>41</v>
      </c>
      <c r="Q45" s="83"/>
      <c r="R45" s="83"/>
      <c r="S45" s="84"/>
      <c r="T45" s="85"/>
      <c r="U45" s="86"/>
      <c r="V45" s="87"/>
      <c r="W45" s="87"/>
      <c r="X45" s="87"/>
      <c r="Y45" s="87"/>
      <c r="Z45" s="87"/>
      <c r="AA45" s="88"/>
      <c r="AB45" s="86"/>
      <c r="AC45" s="87"/>
      <c r="AD45" s="87"/>
      <c r="AE45" s="87"/>
      <c r="AF45" s="87"/>
      <c r="AG45" s="87"/>
      <c r="AH45" s="88"/>
      <c r="AI45" s="86"/>
      <c r="AJ45" s="87"/>
      <c r="AK45" s="87"/>
      <c r="AL45" s="87"/>
      <c r="AM45" s="87"/>
      <c r="AN45" s="87"/>
      <c r="AO45" s="88"/>
      <c r="AP45" s="86"/>
      <c r="AQ45" s="87"/>
      <c r="AR45" s="87"/>
      <c r="AS45" s="87"/>
      <c r="AT45" s="87"/>
      <c r="AU45" s="87"/>
      <c r="AV45" s="88"/>
      <c r="AW45" s="86"/>
      <c r="AX45" s="87"/>
      <c r="AY45" s="87"/>
      <c r="AZ45" s="217"/>
      <c r="BA45" s="172"/>
      <c r="BB45" s="171"/>
      <c r="BC45" s="172"/>
      <c r="BD45" s="173"/>
      <c r="BE45" s="174"/>
      <c r="BF45" s="174"/>
      <c r="BG45" s="174"/>
      <c r="BH45" s="175"/>
    </row>
    <row r="46" spans="2:60" ht="20.25" customHeight="1" x14ac:dyDescent="0.15">
      <c r="B46" s="59">
        <f>B43+1</f>
        <v>9</v>
      </c>
      <c r="C46" s="191"/>
      <c r="D46" s="192"/>
      <c r="E46" s="193"/>
      <c r="F46" s="60">
        <f>C45</f>
        <v>0</v>
      </c>
      <c r="G46" s="61"/>
      <c r="H46" s="197"/>
      <c r="I46" s="202"/>
      <c r="J46" s="203"/>
      <c r="K46" s="203"/>
      <c r="L46" s="204"/>
      <c r="M46" s="211"/>
      <c r="N46" s="212"/>
      <c r="O46" s="213"/>
      <c r="P46" s="62" t="s">
        <v>42</v>
      </c>
      <c r="Q46" s="63"/>
      <c r="R46" s="63"/>
      <c r="S46" s="64"/>
      <c r="T46" s="65"/>
      <c r="U46" s="66" t="str">
        <f>IF(U45="","",VLOOKUP(U45,'[1]シフト記号表（勤務時間帯）'!$D$6:$X$47,21,FALSE))</f>
        <v/>
      </c>
      <c r="V46" s="67" t="str">
        <f>IF(V45="","",VLOOKUP(V45,'[1]シフト記号表（勤務時間帯）'!$D$6:$X$47,21,FALSE))</f>
        <v/>
      </c>
      <c r="W46" s="67" t="str">
        <f>IF(W45="","",VLOOKUP(W45,'[1]シフト記号表（勤務時間帯）'!$D$6:$X$47,21,FALSE))</f>
        <v/>
      </c>
      <c r="X46" s="67" t="str">
        <f>IF(X45="","",VLOOKUP(X45,'[1]シフト記号表（勤務時間帯）'!$D$6:$X$47,21,FALSE))</f>
        <v/>
      </c>
      <c r="Y46" s="67" t="str">
        <f>IF(Y45="","",VLOOKUP(Y45,'[1]シフト記号表（勤務時間帯）'!$D$6:$X$47,21,FALSE))</f>
        <v/>
      </c>
      <c r="Z46" s="67" t="str">
        <f>IF(Z45="","",VLOOKUP(Z45,'[1]シフト記号表（勤務時間帯）'!$D$6:$X$47,21,FALSE))</f>
        <v/>
      </c>
      <c r="AA46" s="68" t="str">
        <f>IF(AA45="","",VLOOKUP(AA45,'[1]シフト記号表（勤務時間帯）'!$D$6:$X$47,21,FALSE))</f>
        <v/>
      </c>
      <c r="AB46" s="66" t="str">
        <f>IF(AB45="","",VLOOKUP(AB45,'[1]シフト記号表（勤務時間帯）'!$D$6:$X$47,21,FALSE))</f>
        <v/>
      </c>
      <c r="AC46" s="67" t="str">
        <f>IF(AC45="","",VLOOKUP(AC45,'[1]シフト記号表（勤務時間帯）'!$D$6:$X$47,21,FALSE))</f>
        <v/>
      </c>
      <c r="AD46" s="67" t="str">
        <f>IF(AD45="","",VLOOKUP(AD45,'[1]シフト記号表（勤務時間帯）'!$D$6:$X$47,21,FALSE))</f>
        <v/>
      </c>
      <c r="AE46" s="67" t="str">
        <f>IF(AE45="","",VLOOKUP(AE45,'[1]シフト記号表（勤務時間帯）'!$D$6:$X$47,21,FALSE))</f>
        <v/>
      </c>
      <c r="AF46" s="67" t="str">
        <f>IF(AF45="","",VLOOKUP(AF45,'[1]シフト記号表（勤務時間帯）'!$D$6:$X$47,21,FALSE))</f>
        <v/>
      </c>
      <c r="AG46" s="67" t="str">
        <f>IF(AG45="","",VLOOKUP(AG45,'[1]シフト記号表（勤務時間帯）'!$D$6:$X$47,21,FALSE))</f>
        <v/>
      </c>
      <c r="AH46" s="68" t="str">
        <f>IF(AH45="","",VLOOKUP(AH45,'[1]シフト記号表（勤務時間帯）'!$D$6:$X$47,21,FALSE))</f>
        <v/>
      </c>
      <c r="AI46" s="66" t="str">
        <f>IF(AI45="","",VLOOKUP(AI45,'[1]シフト記号表（勤務時間帯）'!$D$6:$X$47,21,FALSE))</f>
        <v/>
      </c>
      <c r="AJ46" s="67" t="str">
        <f>IF(AJ45="","",VLOOKUP(AJ45,'[1]シフト記号表（勤務時間帯）'!$D$6:$X$47,21,FALSE))</f>
        <v/>
      </c>
      <c r="AK46" s="67" t="str">
        <f>IF(AK45="","",VLOOKUP(AK45,'[1]シフト記号表（勤務時間帯）'!$D$6:$X$47,21,FALSE))</f>
        <v/>
      </c>
      <c r="AL46" s="67" t="str">
        <f>IF(AL45="","",VLOOKUP(AL45,'[1]シフト記号表（勤務時間帯）'!$D$6:$X$47,21,FALSE))</f>
        <v/>
      </c>
      <c r="AM46" s="67" t="str">
        <f>IF(AM45="","",VLOOKUP(AM45,'[1]シフト記号表（勤務時間帯）'!$D$6:$X$47,21,FALSE))</f>
        <v/>
      </c>
      <c r="AN46" s="67" t="str">
        <f>IF(AN45="","",VLOOKUP(AN45,'[1]シフト記号表（勤務時間帯）'!$D$6:$X$47,21,FALSE))</f>
        <v/>
      </c>
      <c r="AO46" s="68" t="str">
        <f>IF(AO45="","",VLOOKUP(AO45,'[1]シフト記号表（勤務時間帯）'!$D$6:$X$47,21,FALSE))</f>
        <v/>
      </c>
      <c r="AP46" s="66" t="str">
        <f>IF(AP45="","",VLOOKUP(AP45,'[1]シフト記号表（勤務時間帯）'!$D$6:$X$47,21,FALSE))</f>
        <v/>
      </c>
      <c r="AQ46" s="67" t="str">
        <f>IF(AQ45="","",VLOOKUP(AQ45,'[1]シフト記号表（勤務時間帯）'!$D$6:$X$47,21,FALSE))</f>
        <v/>
      </c>
      <c r="AR46" s="67" t="str">
        <f>IF(AR45="","",VLOOKUP(AR45,'[1]シフト記号表（勤務時間帯）'!$D$6:$X$47,21,FALSE))</f>
        <v/>
      </c>
      <c r="AS46" s="67" t="str">
        <f>IF(AS45="","",VLOOKUP(AS45,'[1]シフト記号表（勤務時間帯）'!$D$6:$X$47,21,FALSE))</f>
        <v/>
      </c>
      <c r="AT46" s="67" t="str">
        <f>IF(AT45="","",VLOOKUP(AT45,'[1]シフト記号表（勤務時間帯）'!$D$6:$X$47,21,FALSE))</f>
        <v/>
      </c>
      <c r="AU46" s="67" t="str">
        <f>IF(AU45="","",VLOOKUP(AU45,'[1]シフト記号表（勤務時間帯）'!$D$6:$X$47,21,FALSE))</f>
        <v/>
      </c>
      <c r="AV46" s="68" t="str">
        <f>IF(AV45="","",VLOOKUP(AV45,'[1]シフト記号表（勤務時間帯）'!$D$6:$X$47,21,FALSE))</f>
        <v/>
      </c>
      <c r="AW46" s="66" t="str">
        <f>IF(AW45="","",VLOOKUP(AW45,'[1]シフト記号表（勤務時間帯）'!$D$6:$X$47,21,FALSE))</f>
        <v/>
      </c>
      <c r="AX46" s="67" t="str">
        <f>IF(AX45="","",VLOOKUP(AX45,'[1]シフト記号表（勤務時間帯）'!$D$6:$X$47,21,FALSE))</f>
        <v/>
      </c>
      <c r="AY46" s="67" t="str">
        <f>IF(AY45="","",VLOOKUP(AY45,'[1]シフト記号表（勤務時間帯）'!$D$6:$X$47,21,FALSE))</f>
        <v/>
      </c>
      <c r="AZ46" s="179">
        <f>IF($BC$3="４週",SUM(U46:AV46),IF($BC$3="暦月",SUM(U46:AY46),""))</f>
        <v>0</v>
      </c>
      <c r="BA46" s="180"/>
      <c r="BB46" s="181">
        <f>IF($BC$3="４週",AZ46/4,IF($BC$3="暦月",(AZ46/($BC$8/7)),""))</f>
        <v>0</v>
      </c>
      <c r="BC46" s="180"/>
      <c r="BD46" s="176"/>
      <c r="BE46" s="177"/>
      <c r="BF46" s="177"/>
      <c r="BG46" s="177"/>
      <c r="BH46" s="178"/>
    </row>
    <row r="47" spans="2:60" ht="20.25" customHeight="1" x14ac:dyDescent="0.15">
      <c r="B47" s="69"/>
      <c r="C47" s="218"/>
      <c r="D47" s="219"/>
      <c r="E47" s="220"/>
      <c r="F47" s="70"/>
      <c r="G47" s="71">
        <f>C45</f>
        <v>0</v>
      </c>
      <c r="H47" s="221"/>
      <c r="I47" s="222"/>
      <c r="J47" s="223"/>
      <c r="K47" s="223"/>
      <c r="L47" s="224"/>
      <c r="M47" s="225"/>
      <c r="N47" s="226"/>
      <c r="O47" s="227"/>
      <c r="P47" s="72" t="s">
        <v>43</v>
      </c>
      <c r="Q47" s="73"/>
      <c r="R47" s="73"/>
      <c r="S47" s="93"/>
      <c r="T47" s="94"/>
      <c r="U47" s="76" t="str">
        <f>IF(U45="","",VLOOKUP(U45,'[1]シフト記号表（勤務時間帯）'!$D$6:$Z$47,23,FALSE))</f>
        <v/>
      </c>
      <c r="V47" s="77" t="str">
        <f>IF(V45="","",VLOOKUP(V45,'[1]シフト記号表（勤務時間帯）'!$D$6:$Z$47,23,FALSE))</f>
        <v/>
      </c>
      <c r="W47" s="77" t="str">
        <f>IF(W45="","",VLOOKUP(W45,'[1]シフト記号表（勤務時間帯）'!$D$6:$Z$47,23,FALSE))</f>
        <v/>
      </c>
      <c r="X47" s="77" t="str">
        <f>IF(X45="","",VLOOKUP(X45,'[1]シフト記号表（勤務時間帯）'!$D$6:$Z$47,23,FALSE))</f>
        <v/>
      </c>
      <c r="Y47" s="77" t="str">
        <f>IF(Y45="","",VLOOKUP(Y45,'[1]シフト記号表（勤務時間帯）'!$D$6:$Z$47,23,FALSE))</f>
        <v/>
      </c>
      <c r="Z47" s="77" t="str">
        <f>IF(Z45="","",VLOOKUP(Z45,'[1]シフト記号表（勤務時間帯）'!$D$6:$Z$47,23,FALSE))</f>
        <v/>
      </c>
      <c r="AA47" s="78" t="str">
        <f>IF(AA45="","",VLOOKUP(AA45,'[1]シフト記号表（勤務時間帯）'!$D$6:$Z$47,23,FALSE))</f>
        <v/>
      </c>
      <c r="AB47" s="76" t="str">
        <f>IF(AB45="","",VLOOKUP(AB45,'[1]シフト記号表（勤務時間帯）'!$D$6:$Z$47,23,FALSE))</f>
        <v/>
      </c>
      <c r="AC47" s="77" t="str">
        <f>IF(AC45="","",VLOOKUP(AC45,'[1]シフト記号表（勤務時間帯）'!$D$6:$Z$47,23,FALSE))</f>
        <v/>
      </c>
      <c r="AD47" s="77" t="str">
        <f>IF(AD45="","",VLOOKUP(AD45,'[1]シフト記号表（勤務時間帯）'!$D$6:$Z$47,23,FALSE))</f>
        <v/>
      </c>
      <c r="AE47" s="77" t="str">
        <f>IF(AE45="","",VLOOKUP(AE45,'[1]シフト記号表（勤務時間帯）'!$D$6:$Z$47,23,FALSE))</f>
        <v/>
      </c>
      <c r="AF47" s="77" t="str">
        <f>IF(AF45="","",VLOOKUP(AF45,'[1]シフト記号表（勤務時間帯）'!$D$6:$Z$47,23,FALSE))</f>
        <v/>
      </c>
      <c r="AG47" s="77" t="str">
        <f>IF(AG45="","",VLOOKUP(AG45,'[1]シフト記号表（勤務時間帯）'!$D$6:$Z$47,23,FALSE))</f>
        <v/>
      </c>
      <c r="AH47" s="78" t="str">
        <f>IF(AH45="","",VLOOKUP(AH45,'[1]シフト記号表（勤務時間帯）'!$D$6:$Z$47,23,FALSE))</f>
        <v/>
      </c>
      <c r="AI47" s="76" t="str">
        <f>IF(AI45="","",VLOOKUP(AI45,'[1]シフト記号表（勤務時間帯）'!$D$6:$Z$47,23,FALSE))</f>
        <v/>
      </c>
      <c r="AJ47" s="77" t="str">
        <f>IF(AJ45="","",VLOOKUP(AJ45,'[1]シフト記号表（勤務時間帯）'!$D$6:$Z$47,23,FALSE))</f>
        <v/>
      </c>
      <c r="AK47" s="77" t="str">
        <f>IF(AK45="","",VLOOKUP(AK45,'[1]シフト記号表（勤務時間帯）'!$D$6:$Z$47,23,FALSE))</f>
        <v/>
      </c>
      <c r="AL47" s="77" t="str">
        <f>IF(AL45="","",VLOOKUP(AL45,'[1]シフト記号表（勤務時間帯）'!$D$6:$Z$47,23,FALSE))</f>
        <v/>
      </c>
      <c r="AM47" s="77" t="str">
        <f>IF(AM45="","",VLOOKUP(AM45,'[1]シフト記号表（勤務時間帯）'!$D$6:$Z$47,23,FALSE))</f>
        <v/>
      </c>
      <c r="AN47" s="77" t="str">
        <f>IF(AN45="","",VLOOKUP(AN45,'[1]シフト記号表（勤務時間帯）'!$D$6:$Z$47,23,FALSE))</f>
        <v/>
      </c>
      <c r="AO47" s="78" t="str">
        <f>IF(AO45="","",VLOOKUP(AO45,'[1]シフト記号表（勤務時間帯）'!$D$6:$Z$47,23,FALSE))</f>
        <v/>
      </c>
      <c r="AP47" s="76" t="str">
        <f>IF(AP45="","",VLOOKUP(AP45,'[1]シフト記号表（勤務時間帯）'!$D$6:$Z$47,23,FALSE))</f>
        <v/>
      </c>
      <c r="AQ47" s="77" t="str">
        <f>IF(AQ45="","",VLOOKUP(AQ45,'[1]シフト記号表（勤務時間帯）'!$D$6:$Z$47,23,FALSE))</f>
        <v/>
      </c>
      <c r="AR47" s="77" t="str">
        <f>IF(AR45="","",VLOOKUP(AR45,'[1]シフト記号表（勤務時間帯）'!$D$6:$Z$47,23,FALSE))</f>
        <v/>
      </c>
      <c r="AS47" s="77" t="str">
        <f>IF(AS45="","",VLOOKUP(AS45,'[1]シフト記号表（勤務時間帯）'!$D$6:$Z$47,23,FALSE))</f>
        <v/>
      </c>
      <c r="AT47" s="77" t="str">
        <f>IF(AT45="","",VLOOKUP(AT45,'[1]シフト記号表（勤務時間帯）'!$D$6:$Z$47,23,FALSE))</f>
        <v/>
      </c>
      <c r="AU47" s="77" t="str">
        <f>IF(AU45="","",VLOOKUP(AU45,'[1]シフト記号表（勤務時間帯）'!$D$6:$Z$47,23,FALSE))</f>
        <v/>
      </c>
      <c r="AV47" s="78" t="str">
        <f>IF(AV45="","",VLOOKUP(AV45,'[1]シフト記号表（勤務時間帯）'!$D$6:$Z$47,23,FALSE))</f>
        <v/>
      </c>
      <c r="AW47" s="76" t="str">
        <f>IF(AW45="","",VLOOKUP(AW45,'[1]シフト記号表（勤務時間帯）'!$D$6:$Z$47,23,FALSE))</f>
        <v/>
      </c>
      <c r="AX47" s="77" t="str">
        <f>IF(AX45="","",VLOOKUP(AX45,'[1]シフト記号表（勤務時間帯）'!$D$6:$Z$47,23,FALSE))</f>
        <v/>
      </c>
      <c r="AY47" s="77" t="str">
        <f>IF(AY45="","",VLOOKUP(AY45,'[1]シフト記号表（勤務時間帯）'!$D$6:$Z$47,23,FALSE))</f>
        <v/>
      </c>
      <c r="AZ47" s="182">
        <f>IF($BC$3="４週",SUM(U47:AV47),IF($BC$3="暦月",SUM(U47:AY47),""))</f>
        <v>0</v>
      </c>
      <c r="BA47" s="183"/>
      <c r="BB47" s="184">
        <f>IF($BC$3="４週",AZ47/4,IF($BC$3="暦月",(AZ47/($BC$8/7)),""))</f>
        <v>0</v>
      </c>
      <c r="BC47" s="183"/>
      <c r="BD47" s="185"/>
      <c r="BE47" s="186"/>
      <c r="BF47" s="186"/>
      <c r="BG47" s="186"/>
      <c r="BH47" s="187"/>
    </row>
    <row r="48" spans="2:60" ht="20.25" customHeight="1" x14ac:dyDescent="0.15">
      <c r="B48" s="79"/>
      <c r="C48" s="188"/>
      <c r="D48" s="189"/>
      <c r="E48" s="190"/>
      <c r="F48" s="60"/>
      <c r="G48" s="61"/>
      <c r="H48" s="197"/>
      <c r="I48" s="199"/>
      <c r="J48" s="200"/>
      <c r="K48" s="200"/>
      <c r="L48" s="201"/>
      <c r="M48" s="208"/>
      <c r="N48" s="209"/>
      <c r="O48" s="210"/>
      <c r="P48" s="82" t="s">
        <v>41</v>
      </c>
      <c r="Q48" s="89"/>
      <c r="R48" s="89"/>
      <c r="S48" s="90"/>
      <c r="T48" s="95"/>
      <c r="U48" s="86"/>
      <c r="V48" s="87"/>
      <c r="W48" s="87"/>
      <c r="X48" s="87"/>
      <c r="Y48" s="87"/>
      <c r="Z48" s="87"/>
      <c r="AA48" s="88"/>
      <c r="AB48" s="86"/>
      <c r="AC48" s="87"/>
      <c r="AD48" s="87"/>
      <c r="AE48" s="87"/>
      <c r="AF48" s="87"/>
      <c r="AG48" s="87"/>
      <c r="AH48" s="88"/>
      <c r="AI48" s="86"/>
      <c r="AJ48" s="87"/>
      <c r="AK48" s="87"/>
      <c r="AL48" s="87"/>
      <c r="AM48" s="87"/>
      <c r="AN48" s="87"/>
      <c r="AO48" s="88"/>
      <c r="AP48" s="86"/>
      <c r="AQ48" s="87"/>
      <c r="AR48" s="87"/>
      <c r="AS48" s="87"/>
      <c r="AT48" s="87"/>
      <c r="AU48" s="87"/>
      <c r="AV48" s="88"/>
      <c r="AW48" s="86"/>
      <c r="AX48" s="87"/>
      <c r="AY48" s="87"/>
      <c r="AZ48" s="217"/>
      <c r="BA48" s="172"/>
      <c r="BB48" s="171"/>
      <c r="BC48" s="172"/>
      <c r="BD48" s="173"/>
      <c r="BE48" s="174"/>
      <c r="BF48" s="174"/>
      <c r="BG48" s="174"/>
      <c r="BH48" s="175"/>
    </row>
    <row r="49" spans="2:60" ht="20.25" customHeight="1" x14ac:dyDescent="0.15">
      <c r="B49" s="59">
        <f>B46+1</f>
        <v>10</v>
      </c>
      <c r="C49" s="191"/>
      <c r="D49" s="192"/>
      <c r="E49" s="193"/>
      <c r="F49" s="60">
        <f>C48</f>
        <v>0</v>
      </c>
      <c r="G49" s="61"/>
      <c r="H49" s="197"/>
      <c r="I49" s="202"/>
      <c r="J49" s="203"/>
      <c r="K49" s="203"/>
      <c r="L49" s="204"/>
      <c r="M49" s="211"/>
      <c r="N49" s="212"/>
      <c r="O49" s="213"/>
      <c r="P49" s="62" t="s">
        <v>42</v>
      </c>
      <c r="Q49" s="63"/>
      <c r="R49" s="63"/>
      <c r="S49" s="64"/>
      <c r="T49" s="65"/>
      <c r="U49" s="66" t="str">
        <f>IF(U48="","",VLOOKUP(U48,'[1]シフト記号表（勤務時間帯）'!$D$6:$X$47,21,FALSE))</f>
        <v/>
      </c>
      <c r="V49" s="67" t="str">
        <f>IF(V48="","",VLOOKUP(V48,'[1]シフト記号表（勤務時間帯）'!$D$6:$X$47,21,FALSE))</f>
        <v/>
      </c>
      <c r="W49" s="67" t="str">
        <f>IF(W48="","",VLOOKUP(W48,'[1]シフト記号表（勤務時間帯）'!$D$6:$X$47,21,FALSE))</f>
        <v/>
      </c>
      <c r="X49" s="67" t="str">
        <f>IF(X48="","",VLOOKUP(X48,'[1]シフト記号表（勤務時間帯）'!$D$6:$X$47,21,FALSE))</f>
        <v/>
      </c>
      <c r="Y49" s="67" t="str">
        <f>IF(Y48="","",VLOOKUP(Y48,'[1]シフト記号表（勤務時間帯）'!$D$6:$X$47,21,FALSE))</f>
        <v/>
      </c>
      <c r="Z49" s="67" t="str">
        <f>IF(Z48="","",VLOOKUP(Z48,'[1]シフト記号表（勤務時間帯）'!$D$6:$X$47,21,FALSE))</f>
        <v/>
      </c>
      <c r="AA49" s="68" t="str">
        <f>IF(AA48="","",VLOOKUP(AA48,'[1]シフト記号表（勤務時間帯）'!$D$6:$X$47,21,FALSE))</f>
        <v/>
      </c>
      <c r="AB49" s="66" t="str">
        <f>IF(AB48="","",VLOOKUP(AB48,'[1]シフト記号表（勤務時間帯）'!$D$6:$X$47,21,FALSE))</f>
        <v/>
      </c>
      <c r="AC49" s="67" t="str">
        <f>IF(AC48="","",VLOOKUP(AC48,'[1]シフト記号表（勤務時間帯）'!$D$6:$X$47,21,FALSE))</f>
        <v/>
      </c>
      <c r="AD49" s="67" t="str">
        <f>IF(AD48="","",VLOOKUP(AD48,'[1]シフト記号表（勤務時間帯）'!$D$6:$X$47,21,FALSE))</f>
        <v/>
      </c>
      <c r="AE49" s="67" t="str">
        <f>IF(AE48="","",VLOOKUP(AE48,'[1]シフト記号表（勤務時間帯）'!$D$6:$X$47,21,FALSE))</f>
        <v/>
      </c>
      <c r="AF49" s="67" t="str">
        <f>IF(AF48="","",VLOOKUP(AF48,'[1]シフト記号表（勤務時間帯）'!$D$6:$X$47,21,FALSE))</f>
        <v/>
      </c>
      <c r="AG49" s="67" t="str">
        <f>IF(AG48="","",VLOOKUP(AG48,'[1]シフト記号表（勤務時間帯）'!$D$6:$X$47,21,FALSE))</f>
        <v/>
      </c>
      <c r="AH49" s="68" t="str">
        <f>IF(AH48="","",VLOOKUP(AH48,'[1]シフト記号表（勤務時間帯）'!$D$6:$X$47,21,FALSE))</f>
        <v/>
      </c>
      <c r="AI49" s="66" t="str">
        <f>IF(AI48="","",VLOOKUP(AI48,'[1]シフト記号表（勤務時間帯）'!$D$6:$X$47,21,FALSE))</f>
        <v/>
      </c>
      <c r="AJ49" s="67" t="str">
        <f>IF(AJ48="","",VLOOKUP(AJ48,'[1]シフト記号表（勤務時間帯）'!$D$6:$X$47,21,FALSE))</f>
        <v/>
      </c>
      <c r="AK49" s="67" t="str">
        <f>IF(AK48="","",VLOOKUP(AK48,'[1]シフト記号表（勤務時間帯）'!$D$6:$X$47,21,FALSE))</f>
        <v/>
      </c>
      <c r="AL49" s="67" t="str">
        <f>IF(AL48="","",VLOOKUP(AL48,'[1]シフト記号表（勤務時間帯）'!$D$6:$X$47,21,FALSE))</f>
        <v/>
      </c>
      <c r="AM49" s="67" t="str">
        <f>IF(AM48="","",VLOOKUP(AM48,'[1]シフト記号表（勤務時間帯）'!$D$6:$X$47,21,FALSE))</f>
        <v/>
      </c>
      <c r="AN49" s="67" t="str">
        <f>IF(AN48="","",VLOOKUP(AN48,'[1]シフト記号表（勤務時間帯）'!$D$6:$X$47,21,FALSE))</f>
        <v/>
      </c>
      <c r="AO49" s="68" t="str">
        <f>IF(AO48="","",VLOOKUP(AO48,'[1]シフト記号表（勤務時間帯）'!$D$6:$X$47,21,FALSE))</f>
        <v/>
      </c>
      <c r="AP49" s="66" t="str">
        <f>IF(AP48="","",VLOOKUP(AP48,'[1]シフト記号表（勤務時間帯）'!$D$6:$X$47,21,FALSE))</f>
        <v/>
      </c>
      <c r="AQ49" s="67" t="str">
        <f>IF(AQ48="","",VLOOKUP(AQ48,'[1]シフト記号表（勤務時間帯）'!$D$6:$X$47,21,FALSE))</f>
        <v/>
      </c>
      <c r="AR49" s="67" t="str">
        <f>IF(AR48="","",VLOOKUP(AR48,'[1]シフト記号表（勤務時間帯）'!$D$6:$X$47,21,FALSE))</f>
        <v/>
      </c>
      <c r="AS49" s="67" t="str">
        <f>IF(AS48="","",VLOOKUP(AS48,'[1]シフト記号表（勤務時間帯）'!$D$6:$X$47,21,FALSE))</f>
        <v/>
      </c>
      <c r="AT49" s="67" t="str">
        <f>IF(AT48="","",VLOOKUP(AT48,'[1]シフト記号表（勤務時間帯）'!$D$6:$X$47,21,FALSE))</f>
        <v/>
      </c>
      <c r="AU49" s="67" t="str">
        <f>IF(AU48="","",VLOOKUP(AU48,'[1]シフト記号表（勤務時間帯）'!$D$6:$X$47,21,FALSE))</f>
        <v/>
      </c>
      <c r="AV49" s="68" t="str">
        <f>IF(AV48="","",VLOOKUP(AV48,'[1]シフト記号表（勤務時間帯）'!$D$6:$X$47,21,FALSE))</f>
        <v/>
      </c>
      <c r="AW49" s="66" t="str">
        <f>IF(AW48="","",VLOOKUP(AW48,'[1]シフト記号表（勤務時間帯）'!$D$6:$X$47,21,FALSE))</f>
        <v/>
      </c>
      <c r="AX49" s="67" t="str">
        <f>IF(AX48="","",VLOOKUP(AX48,'[1]シフト記号表（勤務時間帯）'!$D$6:$X$47,21,FALSE))</f>
        <v/>
      </c>
      <c r="AY49" s="67" t="str">
        <f>IF(AY48="","",VLOOKUP(AY48,'[1]シフト記号表（勤務時間帯）'!$D$6:$X$47,21,FALSE))</f>
        <v/>
      </c>
      <c r="AZ49" s="179">
        <f>IF($BC$3="４週",SUM(U49:AV49),IF($BC$3="暦月",SUM(U49:AY49),""))</f>
        <v>0</v>
      </c>
      <c r="BA49" s="180"/>
      <c r="BB49" s="181">
        <f>IF($BC$3="４週",AZ49/4,IF($BC$3="暦月",(AZ49/($BC$8/7)),""))</f>
        <v>0</v>
      </c>
      <c r="BC49" s="180"/>
      <c r="BD49" s="176"/>
      <c r="BE49" s="177"/>
      <c r="BF49" s="177"/>
      <c r="BG49" s="177"/>
      <c r="BH49" s="178"/>
    </row>
    <row r="50" spans="2:60" ht="20.25" customHeight="1" x14ac:dyDescent="0.15">
      <c r="B50" s="69"/>
      <c r="C50" s="218"/>
      <c r="D50" s="219"/>
      <c r="E50" s="220"/>
      <c r="F50" s="70"/>
      <c r="G50" s="71">
        <f>C48</f>
        <v>0</v>
      </c>
      <c r="H50" s="221"/>
      <c r="I50" s="222"/>
      <c r="J50" s="223"/>
      <c r="K50" s="223"/>
      <c r="L50" s="224"/>
      <c r="M50" s="225"/>
      <c r="N50" s="226"/>
      <c r="O50" s="227"/>
      <c r="P50" s="96" t="s">
        <v>43</v>
      </c>
      <c r="Q50" s="97"/>
      <c r="R50" s="97"/>
      <c r="S50" s="98"/>
      <c r="T50" s="99"/>
      <c r="U50" s="76" t="str">
        <f>IF(U48="","",VLOOKUP(U48,'[1]シフト記号表（勤務時間帯）'!$D$6:$Z$47,23,FALSE))</f>
        <v/>
      </c>
      <c r="V50" s="77" t="str">
        <f>IF(V48="","",VLOOKUP(V48,'[1]シフト記号表（勤務時間帯）'!$D$6:$Z$47,23,FALSE))</f>
        <v/>
      </c>
      <c r="W50" s="77" t="str">
        <f>IF(W48="","",VLOOKUP(W48,'[1]シフト記号表（勤務時間帯）'!$D$6:$Z$47,23,FALSE))</f>
        <v/>
      </c>
      <c r="X50" s="77" t="str">
        <f>IF(X48="","",VLOOKUP(X48,'[1]シフト記号表（勤務時間帯）'!$D$6:$Z$47,23,FALSE))</f>
        <v/>
      </c>
      <c r="Y50" s="77" t="str">
        <f>IF(Y48="","",VLOOKUP(Y48,'[1]シフト記号表（勤務時間帯）'!$D$6:$Z$47,23,FALSE))</f>
        <v/>
      </c>
      <c r="Z50" s="77" t="str">
        <f>IF(Z48="","",VLOOKUP(Z48,'[1]シフト記号表（勤務時間帯）'!$D$6:$Z$47,23,FALSE))</f>
        <v/>
      </c>
      <c r="AA50" s="78" t="str">
        <f>IF(AA48="","",VLOOKUP(AA48,'[1]シフト記号表（勤務時間帯）'!$D$6:$Z$47,23,FALSE))</f>
        <v/>
      </c>
      <c r="AB50" s="76" t="str">
        <f>IF(AB48="","",VLOOKUP(AB48,'[1]シフト記号表（勤務時間帯）'!$D$6:$Z$47,23,FALSE))</f>
        <v/>
      </c>
      <c r="AC50" s="77" t="str">
        <f>IF(AC48="","",VLOOKUP(AC48,'[1]シフト記号表（勤務時間帯）'!$D$6:$Z$47,23,FALSE))</f>
        <v/>
      </c>
      <c r="AD50" s="77" t="str">
        <f>IF(AD48="","",VLOOKUP(AD48,'[1]シフト記号表（勤務時間帯）'!$D$6:$Z$47,23,FALSE))</f>
        <v/>
      </c>
      <c r="AE50" s="77" t="str">
        <f>IF(AE48="","",VLOOKUP(AE48,'[1]シフト記号表（勤務時間帯）'!$D$6:$Z$47,23,FALSE))</f>
        <v/>
      </c>
      <c r="AF50" s="77" t="str">
        <f>IF(AF48="","",VLOOKUP(AF48,'[1]シフト記号表（勤務時間帯）'!$D$6:$Z$47,23,FALSE))</f>
        <v/>
      </c>
      <c r="AG50" s="77" t="str">
        <f>IF(AG48="","",VLOOKUP(AG48,'[1]シフト記号表（勤務時間帯）'!$D$6:$Z$47,23,FALSE))</f>
        <v/>
      </c>
      <c r="AH50" s="78" t="str">
        <f>IF(AH48="","",VLOOKUP(AH48,'[1]シフト記号表（勤務時間帯）'!$D$6:$Z$47,23,FALSE))</f>
        <v/>
      </c>
      <c r="AI50" s="76" t="str">
        <f>IF(AI48="","",VLOOKUP(AI48,'[1]シフト記号表（勤務時間帯）'!$D$6:$Z$47,23,FALSE))</f>
        <v/>
      </c>
      <c r="AJ50" s="77" t="str">
        <f>IF(AJ48="","",VLOOKUP(AJ48,'[1]シフト記号表（勤務時間帯）'!$D$6:$Z$47,23,FALSE))</f>
        <v/>
      </c>
      <c r="AK50" s="77" t="str">
        <f>IF(AK48="","",VLOOKUP(AK48,'[1]シフト記号表（勤務時間帯）'!$D$6:$Z$47,23,FALSE))</f>
        <v/>
      </c>
      <c r="AL50" s="77" t="str">
        <f>IF(AL48="","",VLOOKUP(AL48,'[1]シフト記号表（勤務時間帯）'!$D$6:$Z$47,23,FALSE))</f>
        <v/>
      </c>
      <c r="AM50" s="77" t="str">
        <f>IF(AM48="","",VLOOKUP(AM48,'[1]シフト記号表（勤務時間帯）'!$D$6:$Z$47,23,FALSE))</f>
        <v/>
      </c>
      <c r="AN50" s="77" t="str">
        <f>IF(AN48="","",VLOOKUP(AN48,'[1]シフト記号表（勤務時間帯）'!$D$6:$Z$47,23,FALSE))</f>
        <v/>
      </c>
      <c r="AO50" s="78" t="str">
        <f>IF(AO48="","",VLOOKUP(AO48,'[1]シフト記号表（勤務時間帯）'!$D$6:$Z$47,23,FALSE))</f>
        <v/>
      </c>
      <c r="AP50" s="76" t="str">
        <f>IF(AP48="","",VLOOKUP(AP48,'[1]シフト記号表（勤務時間帯）'!$D$6:$Z$47,23,FALSE))</f>
        <v/>
      </c>
      <c r="AQ50" s="77" t="str">
        <f>IF(AQ48="","",VLOOKUP(AQ48,'[1]シフト記号表（勤務時間帯）'!$D$6:$Z$47,23,FALSE))</f>
        <v/>
      </c>
      <c r="AR50" s="77" t="str">
        <f>IF(AR48="","",VLOOKUP(AR48,'[1]シフト記号表（勤務時間帯）'!$D$6:$Z$47,23,FALSE))</f>
        <v/>
      </c>
      <c r="AS50" s="77" t="str">
        <f>IF(AS48="","",VLOOKUP(AS48,'[1]シフト記号表（勤務時間帯）'!$D$6:$Z$47,23,FALSE))</f>
        <v/>
      </c>
      <c r="AT50" s="77" t="str">
        <f>IF(AT48="","",VLOOKUP(AT48,'[1]シフト記号表（勤務時間帯）'!$D$6:$Z$47,23,FALSE))</f>
        <v/>
      </c>
      <c r="AU50" s="77" t="str">
        <f>IF(AU48="","",VLOOKUP(AU48,'[1]シフト記号表（勤務時間帯）'!$D$6:$Z$47,23,FALSE))</f>
        <v/>
      </c>
      <c r="AV50" s="78" t="str">
        <f>IF(AV48="","",VLOOKUP(AV48,'[1]シフト記号表（勤務時間帯）'!$D$6:$Z$47,23,FALSE))</f>
        <v/>
      </c>
      <c r="AW50" s="76" t="str">
        <f>IF(AW48="","",VLOOKUP(AW48,'[1]シフト記号表（勤務時間帯）'!$D$6:$Z$47,23,FALSE))</f>
        <v/>
      </c>
      <c r="AX50" s="77" t="str">
        <f>IF(AX48="","",VLOOKUP(AX48,'[1]シフト記号表（勤務時間帯）'!$D$6:$Z$47,23,FALSE))</f>
        <v/>
      </c>
      <c r="AY50" s="77" t="str">
        <f>IF(AY48="","",VLOOKUP(AY48,'[1]シフト記号表（勤務時間帯）'!$D$6:$Z$47,23,FALSE))</f>
        <v/>
      </c>
      <c r="AZ50" s="182">
        <f>IF($BC$3="４週",SUM(U50:AV50),IF($BC$3="暦月",SUM(U50:AY50),""))</f>
        <v>0</v>
      </c>
      <c r="BA50" s="183"/>
      <c r="BB50" s="184">
        <f>IF($BC$3="４週",AZ50/4,IF($BC$3="暦月",(AZ50/($BC$8/7)),""))</f>
        <v>0</v>
      </c>
      <c r="BC50" s="183"/>
      <c r="BD50" s="185"/>
      <c r="BE50" s="186"/>
      <c r="BF50" s="186"/>
      <c r="BG50" s="186"/>
      <c r="BH50" s="187"/>
    </row>
    <row r="51" spans="2:60" ht="20.25" customHeight="1" x14ac:dyDescent="0.15">
      <c r="B51" s="79"/>
      <c r="C51" s="188"/>
      <c r="D51" s="189"/>
      <c r="E51" s="190"/>
      <c r="F51" s="60"/>
      <c r="G51" s="61"/>
      <c r="H51" s="197"/>
      <c r="I51" s="199"/>
      <c r="J51" s="200"/>
      <c r="K51" s="200"/>
      <c r="L51" s="201"/>
      <c r="M51" s="208"/>
      <c r="N51" s="209"/>
      <c r="O51" s="210"/>
      <c r="P51" s="82" t="s">
        <v>41</v>
      </c>
      <c r="Q51" s="89"/>
      <c r="R51" s="89"/>
      <c r="S51" s="90"/>
      <c r="T51" s="95"/>
      <c r="U51" s="86"/>
      <c r="V51" s="87"/>
      <c r="W51" s="87"/>
      <c r="X51" s="87"/>
      <c r="Y51" s="87"/>
      <c r="Z51" s="87"/>
      <c r="AA51" s="88"/>
      <c r="AB51" s="86"/>
      <c r="AC51" s="87"/>
      <c r="AD51" s="87"/>
      <c r="AE51" s="87"/>
      <c r="AF51" s="87"/>
      <c r="AG51" s="87"/>
      <c r="AH51" s="88"/>
      <c r="AI51" s="86"/>
      <c r="AJ51" s="87"/>
      <c r="AK51" s="87"/>
      <c r="AL51" s="87"/>
      <c r="AM51" s="87"/>
      <c r="AN51" s="87"/>
      <c r="AO51" s="88"/>
      <c r="AP51" s="86"/>
      <c r="AQ51" s="87"/>
      <c r="AR51" s="87"/>
      <c r="AS51" s="87"/>
      <c r="AT51" s="87"/>
      <c r="AU51" s="87"/>
      <c r="AV51" s="88"/>
      <c r="AW51" s="86"/>
      <c r="AX51" s="87"/>
      <c r="AY51" s="87"/>
      <c r="AZ51" s="217"/>
      <c r="BA51" s="172"/>
      <c r="BB51" s="171"/>
      <c r="BC51" s="172"/>
      <c r="BD51" s="173"/>
      <c r="BE51" s="174"/>
      <c r="BF51" s="174"/>
      <c r="BG51" s="174"/>
      <c r="BH51" s="175"/>
    </row>
    <row r="52" spans="2:60" ht="20.25" customHeight="1" x14ac:dyDescent="0.15">
      <c r="B52" s="59">
        <f>B49+1</f>
        <v>11</v>
      </c>
      <c r="C52" s="191"/>
      <c r="D52" s="192"/>
      <c r="E52" s="193"/>
      <c r="F52" s="60">
        <f>C51</f>
        <v>0</v>
      </c>
      <c r="G52" s="61"/>
      <c r="H52" s="197"/>
      <c r="I52" s="202"/>
      <c r="J52" s="203"/>
      <c r="K52" s="203"/>
      <c r="L52" s="204"/>
      <c r="M52" s="211"/>
      <c r="N52" s="212"/>
      <c r="O52" s="213"/>
      <c r="P52" s="62" t="s">
        <v>42</v>
      </c>
      <c r="Q52" s="63"/>
      <c r="R52" s="63"/>
      <c r="S52" s="64"/>
      <c r="T52" s="65"/>
      <c r="U52" s="66" t="str">
        <f>IF(U51="","",VLOOKUP(U51,'[1]シフト記号表（勤務時間帯）'!$D$6:$X$47,21,FALSE))</f>
        <v/>
      </c>
      <c r="V52" s="67" t="str">
        <f>IF(V51="","",VLOOKUP(V51,'[1]シフト記号表（勤務時間帯）'!$D$6:$X$47,21,FALSE))</f>
        <v/>
      </c>
      <c r="W52" s="67" t="str">
        <f>IF(W51="","",VLOOKUP(W51,'[1]シフト記号表（勤務時間帯）'!$D$6:$X$47,21,FALSE))</f>
        <v/>
      </c>
      <c r="X52" s="67" t="str">
        <f>IF(X51="","",VLOOKUP(X51,'[1]シフト記号表（勤務時間帯）'!$D$6:$X$47,21,FALSE))</f>
        <v/>
      </c>
      <c r="Y52" s="67" t="str">
        <f>IF(Y51="","",VLOOKUP(Y51,'[1]シフト記号表（勤務時間帯）'!$D$6:$X$47,21,FALSE))</f>
        <v/>
      </c>
      <c r="Z52" s="67" t="str">
        <f>IF(Z51="","",VLOOKUP(Z51,'[1]シフト記号表（勤務時間帯）'!$D$6:$X$47,21,FALSE))</f>
        <v/>
      </c>
      <c r="AA52" s="68" t="str">
        <f>IF(AA51="","",VLOOKUP(AA51,'[1]シフト記号表（勤務時間帯）'!$D$6:$X$47,21,FALSE))</f>
        <v/>
      </c>
      <c r="AB52" s="66" t="str">
        <f>IF(AB51="","",VLOOKUP(AB51,'[1]シフト記号表（勤務時間帯）'!$D$6:$X$47,21,FALSE))</f>
        <v/>
      </c>
      <c r="AC52" s="67" t="str">
        <f>IF(AC51="","",VLOOKUP(AC51,'[1]シフト記号表（勤務時間帯）'!$D$6:$X$47,21,FALSE))</f>
        <v/>
      </c>
      <c r="AD52" s="67" t="str">
        <f>IF(AD51="","",VLOOKUP(AD51,'[1]シフト記号表（勤務時間帯）'!$D$6:$X$47,21,FALSE))</f>
        <v/>
      </c>
      <c r="AE52" s="67" t="str">
        <f>IF(AE51="","",VLOOKUP(AE51,'[1]シフト記号表（勤務時間帯）'!$D$6:$X$47,21,FALSE))</f>
        <v/>
      </c>
      <c r="AF52" s="67" t="str">
        <f>IF(AF51="","",VLOOKUP(AF51,'[1]シフト記号表（勤務時間帯）'!$D$6:$X$47,21,FALSE))</f>
        <v/>
      </c>
      <c r="AG52" s="67" t="str">
        <f>IF(AG51="","",VLOOKUP(AG51,'[1]シフト記号表（勤務時間帯）'!$D$6:$X$47,21,FALSE))</f>
        <v/>
      </c>
      <c r="AH52" s="68" t="str">
        <f>IF(AH51="","",VLOOKUP(AH51,'[1]シフト記号表（勤務時間帯）'!$D$6:$X$47,21,FALSE))</f>
        <v/>
      </c>
      <c r="AI52" s="66" t="str">
        <f>IF(AI51="","",VLOOKUP(AI51,'[1]シフト記号表（勤務時間帯）'!$D$6:$X$47,21,FALSE))</f>
        <v/>
      </c>
      <c r="AJ52" s="67" t="str">
        <f>IF(AJ51="","",VLOOKUP(AJ51,'[1]シフト記号表（勤務時間帯）'!$D$6:$X$47,21,FALSE))</f>
        <v/>
      </c>
      <c r="AK52" s="67" t="str">
        <f>IF(AK51="","",VLOOKUP(AK51,'[1]シフト記号表（勤務時間帯）'!$D$6:$X$47,21,FALSE))</f>
        <v/>
      </c>
      <c r="AL52" s="67" t="str">
        <f>IF(AL51="","",VLOOKUP(AL51,'[1]シフト記号表（勤務時間帯）'!$D$6:$X$47,21,FALSE))</f>
        <v/>
      </c>
      <c r="AM52" s="67" t="str">
        <f>IF(AM51="","",VLOOKUP(AM51,'[1]シフト記号表（勤務時間帯）'!$D$6:$X$47,21,FALSE))</f>
        <v/>
      </c>
      <c r="AN52" s="67" t="str">
        <f>IF(AN51="","",VLOOKUP(AN51,'[1]シフト記号表（勤務時間帯）'!$D$6:$X$47,21,FALSE))</f>
        <v/>
      </c>
      <c r="AO52" s="68" t="str">
        <f>IF(AO51="","",VLOOKUP(AO51,'[1]シフト記号表（勤務時間帯）'!$D$6:$X$47,21,FALSE))</f>
        <v/>
      </c>
      <c r="AP52" s="66" t="str">
        <f>IF(AP51="","",VLOOKUP(AP51,'[1]シフト記号表（勤務時間帯）'!$D$6:$X$47,21,FALSE))</f>
        <v/>
      </c>
      <c r="AQ52" s="67" t="str">
        <f>IF(AQ51="","",VLOOKUP(AQ51,'[1]シフト記号表（勤務時間帯）'!$D$6:$X$47,21,FALSE))</f>
        <v/>
      </c>
      <c r="AR52" s="67" t="str">
        <f>IF(AR51="","",VLOOKUP(AR51,'[1]シフト記号表（勤務時間帯）'!$D$6:$X$47,21,FALSE))</f>
        <v/>
      </c>
      <c r="AS52" s="67" t="str">
        <f>IF(AS51="","",VLOOKUP(AS51,'[1]シフト記号表（勤務時間帯）'!$D$6:$X$47,21,FALSE))</f>
        <v/>
      </c>
      <c r="AT52" s="67" t="str">
        <f>IF(AT51="","",VLOOKUP(AT51,'[1]シフト記号表（勤務時間帯）'!$D$6:$X$47,21,FALSE))</f>
        <v/>
      </c>
      <c r="AU52" s="67" t="str">
        <f>IF(AU51="","",VLOOKUP(AU51,'[1]シフト記号表（勤務時間帯）'!$D$6:$X$47,21,FALSE))</f>
        <v/>
      </c>
      <c r="AV52" s="68" t="str">
        <f>IF(AV51="","",VLOOKUP(AV51,'[1]シフト記号表（勤務時間帯）'!$D$6:$X$47,21,FALSE))</f>
        <v/>
      </c>
      <c r="AW52" s="66" t="str">
        <f>IF(AW51="","",VLOOKUP(AW51,'[1]シフト記号表（勤務時間帯）'!$D$6:$X$47,21,FALSE))</f>
        <v/>
      </c>
      <c r="AX52" s="67" t="str">
        <f>IF(AX51="","",VLOOKUP(AX51,'[1]シフト記号表（勤務時間帯）'!$D$6:$X$47,21,FALSE))</f>
        <v/>
      </c>
      <c r="AY52" s="67" t="str">
        <f>IF(AY51="","",VLOOKUP(AY51,'[1]シフト記号表（勤務時間帯）'!$D$6:$X$47,21,FALSE))</f>
        <v/>
      </c>
      <c r="AZ52" s="179">
        <f>IF($BC$3="４週",SUM(U52:AV52),IF($BC$3="暦月",SUM(U52:AY52),""))</f>
        <v>0</v>
      </c>
      <c r="BA52" s="180"/>
      <c r="BB52" s="181">
        <f>IF($BC$3="４週",AZ52/4,IF($BC$3="暦月",(AZ52/($BC$8/7)),""))</f>
        <v>0</v>
      </c>
      <c r="BC52" s="180"/>
      <c r="BD52" s="176"/>
      <c r="BE52" s="177"/>
      <c r="BF52" s="177"/>
      <c r="BG52" s="177"/>
      <c r="BH52" s="178"/>
    </row>
    <row r="53" spans="2:60" ht="20.25" customHeight="1" x14ac:dyDescent="0.15">
      <c r="B53" s="69"/>
      <c r="C53" s="218"/>
      <c r="D53" s="219"/>
      <c r="E53" s="220"/>
      <c r="F53" s="70"/>
      <c r="G53" s="71">
        <f>C51</f>
        <v>0</v>
      </c>
      <c r="H53" s="221"/>
      <c r="I53" s="222"/>
      <c r="J53" s="223"/>
      <c r="K53" s="223"/>
      <c r="L53" s="224"/>
      <c r="M53" s="225"/>
      <c r="N53" s="226"/>
      <c r="O53" s="227"/>
      <c r="P53" s="96" t="s">
        <v>43</v>
      </c>
      <c r="Q53" s="97"/>
      <c r="R53" s="97"/>
      <c r="S53" s="98"/>
      <c r="T53" s="99"/>
      <c r="U53" s="76" t="str">
        <f>IF(U51="","",VLOOKUP(U51,'[1]シフト記号表（勤務時間帯）'!$D$6:$Z$47,23,FALSE))</f>
        <v/>
      </c>
      <c r="V53" s="77" t="str">
        <f>IF(V51="","",VLOOKUP(V51,'[1]シフト記号表（勤務時間帯）'!$D$6:$Z$47,23,FALSE))</f>
        <v/>
      </c>
      <c r="W53" s="77" t="str">
        <f>IF(W51="","",VLOOKUP(W51,'[1]シフト記号表（勤務時間帯）'!$D$6:$Z$47,23,FALSE))</f>
        <v/>
      </c>
      <c r="X53" s="77" t="str">
        <f>IF(X51="","",VLOOKUP(X51,'[1]シフト記号表（勤務時間帯）'!$D$6:$Z$47,23,FALSE))</f>
        <v/>
      </c>
      <c r="Y53" s="77" t="str">
        <f>IF(Y51="","",VLOOKUP(Y51,'[1]シフト記号表（勤務時間帯）'!$D$6:$Z$47,23,FALSE))</f>
        <v/>
      </c>
      <c r="Z53" s="77" t="str">
        <f>IF(Z51="","",VLOOKUP(Z51,'[1]シフト記号表（勤務時間帯）'!$D$6:$Z$47,23,FALSE))</f>
        <v/>
      </c>
      <c r="AA53" s="78" t="str">
        <f>IF(AA51="","",VLOOKUP(AA51,'[1]シフト記号表（勤務時間帯）'!$D$6:$Z$47,23,FALSE))</f>
        <v/>
      </c>
      <c r="AB53" s="76" t="str">
        <f>IF(AB51="","",VLOOKUP(AB51,'[1]シフト記号表（勤務時間帯）'!$D$6:$Z$47,23,FALSE))</f>
        <v/>
      </c>
      <c r="AC53" s="77" t="str">
        <f>IF(AC51="","",VLOOKUP(AC51,'[1]シフト記号表（勤務時間帯）'!$D$6:$Z$47,23,FALSE))</f>
        <v/>
      </c>
      <c r="AD53" s="77" t="str">
        <f>IF(AD51="","",VLOOKUP(AD51,'[1]シフト記号表（勤務時間帯）'!$D$6:$Z$47,23,FALSE))</f>
        <v/>
      </c>
      <c r="AE53" s="77" t="str">
        <f>IF(AE51="","",VLOOKUP(AE51,'[1]シフト記号表（勤務時間帯）'!$D$6:$Z$47,23,FALSE))</f>
        <v/>
      </c>
      <c r="AF53" s="77" t="str">
        <f>IF(AF51="","",VLOOKUP(AF51,'[1]シフト記号表（勤務時間帯）'!$D$6:$Z$47,23,FALSE))</f>
        <v/>
      </c>
      <c r="AG53" s="77" t="str">
        <f>IF(AG51="","",VLOOKUP(AG51,'[1]シフト記号表（勤務時間帯）'!$D$6:$Z$47,23,FALSE))</f>
        <v/>
      </c>
      <c r="AH53" s="78" t="str">
        <f>IF(AH51="","",VLOOKUP(AH51,'[1]シフト記号表（勤務時間帯）'!$D$6:$Z$47,23,FALSE))</f>
        <v/>
      </c>
      <c r="AI53" s="76" t="str">
        <f>IF(AI51="","",VLOOKUP(AI51,'[1]シフト記号表（勤務時間帯）'!$D$6:$Z$47,23,FALSE))</f>
        <v/>
      </c>
      <c r="AJ53" s="77" t="str">
        <f>IF(AJ51="","",VLOOKUP(AJ51,'[1]シフト記号表（勤務時間帯）'!$D$6:$Z$47,23,FALSE))</f>
        <v/>
      </c>
      <c r="AK53" s="77" t="str">
        <f>IF(AK51="","",VLOOKUP(AK51,'[1]シフト記号表（勤務時間帯）'!$D$6:$Z$47,23,FALSE))</f>
        <v/>
      </c>
      <c r="AL53" s="77" t="str">
        <f>IF(AL51="","",VLOOKUP(AL51,'[1]シフト記号表（勤務時間帯）'!$D$6:$Z$47,23,FALSE))</f>
        <v/>
      </c>
      <c r="AM53" s="77" t="str">
        <f>IF(AM51="","",VLOOKUP(AM51,'[1]シフト記号表（勤務時間帯）'!$D$6:$Z$47,23,FALSE))</f>
        <v/>
      </c>
      <c r="AN53" s="77" t="str">
        <f>IF(AN51="","",VLOOKUP(AN51,'[1]シフト記号表（勤務時間帯）'!$D$6:$Z$47,23,FALSE))</f>
        <v/>
      </c>
      <c r="AO53" s="78" t="str">
        <f>IF(AO51="","",VLOOKUP(AO51,'[1]シフト記号表（勤務時間帯）'!$D$6:$Z$47,23,FALSE))</f>
        <v/>
      </c>
      <c r="AP53" s="76" t="str">
        <f>IF(AP51="","",VLOOKUP(AP51,'[1]シフト記号表（勤務時間帯）'!$D$6:$Z$47,23,FALSE))</f>
        <v/>
      </c>
      <c r="AQ53" s="77" t="str">
        <f>IF(AQ51="","",VLOOKUP(AQ51,'[1]シフト記号表（勤務時間帯）'!$D$6:$Z$47,23,FALSE))</f>
        <v/>
      </c>
      <c r="AR53" s="77" t="str">
        <f>IF(AR51="","",VLOOKUP(AR51,'[1]シフト記号表（勤務時間帯）'!$D$6:$Z$47,23,FALSE))</f>
        <v/>
      </c>
      <c r="AS53" s="77" t="str">
        <f>IF(AS51="","",VLOOKUP(AS51,'[1]シフト記号表（勤務時間帯）'!$D$6:$Z$47,23,FALSE))</f>
        <v/>
      </c>
      <c r="AT53" s="77" t="str">
        <f>IF(AT51="","",VLOOKUP(AT51,'[1]シフト記号表（勤務時間帯）'!$D$6:$Z$47,23,FALSE))</f>
        <v/>
      </c>
      <c r="AU53" s="77" t="str">
        <f>IF(AU51="","",VLOOKUP(AU51,'[1]シフト記号表（勤務時間帯）'!$D$6:$Z$47,23,FALSE))</f>
        <v/>
      </c>
      <c r="AV53" s="78" t="str">
        <f>IF(AV51="","",VLOOKUP(AV51,'[1]シフト記号表（勤務時間帯）'!$D$6:$Z$47,23,FALSE))</f>
        <v/>
      </c>
      <c r="AW53" s="76" t="str">
        <f>IF(AW51="","",VLOOKUP(AW51,'[1]シフト記号表（勤務時間帯）'!$D$6:$Z$47,23,FALSE))</f>
        <v/>
      </c>
      <c r="AX53" s="77" t="str">
        <f>IF(AX51="","",VLOOKUP(AX51,'[1]シフト記号表（勤務時間帯）'!$D$6:$Z$47,23,FALSE))</f>
        <v/>
      </c>
      <c r="AY53" s="77" t="str">
        <f>IF(AY51="","",VLOOKUP(AY51,'[1]シフト記号表（勤務時間帯）'!$D$6:$Z$47,23,FALSE))</f>
        <v/>
      </c>
      <c r="AZ53" s="182">
        <f>IF($BC$3="４週",SUM(U53:AV53),IF($BC$3="暦月",SUM(U53:AY53),""))</f>
        <v>0</v>
      </c>
      <c r="BA53" s="183"/>
      <c r="BB53" s="184">
        <f>IF($BC$3="４週",AZ53/4,IF($BC$3="暦月",(AZ53/($BC$8/7)),""))</f>
        <v>0</v>
      </c>
      <c r="BC53" s="183"/>
      <c r="BD53" s="185"/>
      <c r="BE53" s="186"/>
      <c r="BF53" s="186"/>
      <c r="BG53" s="186"/>
      <c r="BH53" s="187"/>
    </row>
    <row r="54" spans="2:60" ht="20.25" customHeight="1" x14ac:dyDescent="0.15">
      <c r="B54" s="79"/>
      <c r="C54" s="188"/>
      <c r="D54" s="189"/>
      <c r="E54" s="190"/>
      <c r="F54" s="60"/>
      <c r="G54" s="61"/>
      <c r="H54" s="197"/>
      <c r="I54" s="199"/>
      <c r="J54" s="200"/>
      <c r="K54" s="200"/>
      <c r="L54" s="201"/>
      <c r="M54" s="208"/>
      <c r="N54" s="209"/>
      <c r="O54" s="210"/>
      <c r="P54" s="82" t="s">
        <v>41</v>
      </c>
      <c r="Q54" s="89"/>
      <c r="R54" s="89"/>
      <c r="S54" s="90"/>
      <c r="T54" s="95"/>
      <c r="U54" s="86"/>
      <c r="V54" s="87"/>
      <c r="W54" s="87"/>
      <c r="X54" s="87"/>
      <c r="Y54" s="87"/>
      <c r="Z54" s="87"/>
      <c r="AA54" s="88"/>
      <c r="AB54" s="86"/>
      <c r="AC54" s="87"/>
      <c r="AD54" s="87"/>
      <c r="AE54" s="87"/>
      <c r="AF54" s="87"/>
      <c r="AG54" s="87"/>
      <c r="AH54" s="88"/>
      <c r="AI54" s="86"/>
      <c r="AJ54" s="87"/>
      <c r="AK54" s="87"/>
      <c r="AL54" s="87"/>
      <c r="AM54" s="87"/>
      <c r="AN54" s="87"/>
      <c r="AO54" s="88"/>
      <c r="AP54" s="86"/>
      <c r="AQ54" s="87"/>
      <c r="AR54" s="87"/>
      <c r="AS54" s="87"/>
      <c r="AT54" s="87"/>
      <c r="AU54" s="87"/>
      <c r="AV54" s="88"/>
      <c r="AW54" s="86"/>
      <c r="AX54" s="87"/>
      <c r="AY54" s="87"/>
      <c r="AZ54" s="217"/>
      <c r="BA54" s="172"/>
      <c r="BB54" s="171"/>
      <c r="BC54" s="172"/>
      <c r="BD54" s="173"/>
      <c r="BE54" s="174"/>
      <c r="BF54" s="174"/>
      <c r="BG54" s="174"/>
      <c r="BH54" s="175"/>
    </row>
    <row r="55" spans="2:60" ht="20.25" customHeight="1" x14ac:dyDescent="0.15">
      <c r="B55" s="59">
        <f>B52+1</f>
        <v>12</v>
      </c>
      <c r="C55" s="191"/>
      <c r="D55" s="192"/>
      <c r="E55" s="193"/>
      <c r="F55" s="60">
        <f>C54</f>
        <v>0</v>
      </c>
      <c r="G55" s="61"/>
      <c r="H55" s="197"/>
      <c r="I55" s="202"/>
      <c r="J55" s="203"/>
      <c r="K55" s="203"/>
      <c r="L55" s="204"/>
      <c r="M55" s="211"/>
      <c r="N55" s="212"/>
      <c r="O55" s="213"/>
      <c r="P55" s="62" t="s">
        <v>42</v>
      </c>
      <c r="Q55" s="63"/>
      <c r="R55" s="63"/>
      <c r="S55" s="64"/>
      <c r="T55" s="65"/>
      <c r="U55" s="66" t="str">
        <f>IF(U54="","",VLOOKUP(U54,'[1]シフト記号表（勤務時間帯）'!$D$6:$X$47,21,FALSE))</f>
        <v/>
      </c>
      <c r="V55" s="67" t="str">
        <f>IF(V54="","",VLOOKUP(V54,'[1]シフト記号表（勤務時間帯）'!$D$6:$X$47,21,FALSE))</f>
        <v/>
      </c>
      <c r="W55" s="67" t="str">
        <f>IF(W54="","",VLOOKUP(W54,'[1]シフト記号表（勤務時間帯）'!$D$6:$X$47,21,FALSE))</f>
        <v/>
      </c>
      <c r="X55" s="67" t="str">
        <f>IF(X54="","",VLOOKUP(X54,'[1]シフト記号表（勤務時間帯）'!$D$6:$X$47,21,FALSE))</f>
        <v/>
      </c>
      <c r="Y55" s="67" t="str">
        <f>IF(Y54="","",VLOOKUP(Y54,'[1]シフト記号表（勤務時間帯）'!$D$6:$X$47,21,FALSE))</f>
        <v/>
      </c>
      <c r="Z55" s="67" t="str">
        <f>IF(Z54="","",VLOOKUP(Z54,'[1]シフト記号表（勤務時間帯）'!$D$6:$X$47,21,FALSE))</f>
        <v/>
      </c>
      <c r="AA55" s="68" t="str">
        <f>IF(AA54="","",VLOOKUP(AA54,'[1]シフト記号表（勤務時間帯）'!$D$6:$X$47,21,FALSE))</f>
        <v/>
      </c>
      <c r="AB55" s="66" t="str">
        <f>IF(AB54="","",VLOOKUP(AB54,'[1]シフト記号表（勤務時間帯）'!$D$6:$X$47,21,FALSE))</f>
        <v/>
      </c>
      <c r="AC55" s="67" t="str">
        <f>IF(AC54="","",VLOOKUP(AC54,'[1]シフト記号表（勤務時間帯）'!$D$6:$X$47,21,FALSE))</f>
        <v/>
      </c>
      <c r="AD55" s="67" t="str">
        <f>IF(AD54="","",VLOOKUP(AD54,'[1]シフト記号表（勤務時間帯）'!$D$6:$X$47,21,FALSE))</f>
        <v/>
      </c>
      <c r="AE55" s="67" t="str">
        <f>IF(AE54="","",VLOOKUP(AE54,'[1]シフト記号表（勤務時間帯）'!$D$6:$X$47,21,FALSE))</f>
        <v/>
      </c>
      <c r="AF55" s="67" t="str">
        <f>IF(AF54="","",VLOOKUP(AF54,'[1]シフト記号表（勤務時間帯）'!$D$6:$X$47,21,FALSE))</f>
        <v/>
      </c>
      <c r="AG55" s="67" t="str">
        <f>IF(AG54="","",VLOOKUP(AG54,'[1]シフト記号表（勤務時間帯）'!$D$6:$X$47,21,FALSE))</f>
        <v/>
      </c>
      <c r="AH55" s="68" t="str">
        <f>IF(AH54="","",VLOOKUP(AH54,'[1]シフト記号表（勤務時間帯）'!$D$6:$X$47,21,FALSE))</f>
        <v/>
      </c>
      <c r="AI55" s="66" t="str">
        <f>IF(AI54="","",VLOOKUP(AI54,'[1]シフト記号表（勤務時間帯）'!$D$6:$X$47,21,FALSE))</f>
        <v/>
      </c>
      <c r="AJ55" s="67" t="str">
        <f>IF(AJ54="","",VLOOKUP(AJ54,'[1]シフト記号表（勤務時間帯）'!$D$6:$X$47,21,FALSE))</f>
        <v/>
      </c>
      <c r="AK55" s="67" t="str">
        <f>IF(AK54="","",VLOOKUP(AK54,'[1]シフト記号表（勤務時間帯）'!$D$6:$X$47,21,FALSE))</f>
        <v/>
      </c>
      <c r="AL55" s="67" t="str">
        <f>IF(AL54="","",VLOOKUP(AL54,'[1]シフト記号表（勤務時間帯）'!$D$6:$X$47,21,FALSE))</f>
        <v/>
      </c>
      <c r="AM55" s="67" t="str">
        <f>IF(AM54="","",VLOOKUP(AM54,'[1]シフト記号表（勤務時間帯）'!$D$6:$X$47,21,FALSE))</f>
        <v/>
      </c>
      <c r="AN55" s="67" t="str">
        <f>IF(AN54="","",VLOOKUP(AN54,'[1]シフト記号表（勤務時間帯）'!$D$6:$X$47,21,FALSE))</f>
        <v/>
      </c>
      <c r="AO55" s="68" t="str">
        <f>IF(AO54="","",VLOOKUP(AO54,'[1]シフト記号表（勤務時間帯）'!$D$6:$X$47,21,FALSE))</f>
        <v/>
      </c>
      <c r="AP55" s="66" t="str">
        <f>IF(AP54="","",VLOOKUP(AP54,'[1]シフト記号表（勤務時間帯）'!$D$6:$X$47,21,FALSE))</f>
        <v/>
      </c>
      <c r="AQ55" s="67" t="str">
        <f>IF(AQ54="","",VLOOKUP(AQ54,'[1]シフト記号表（勤務時間帯）'!$D$6:$X$47,21,FALSE))</f>
        <v/>
      </c>
      <c r="AR55" s="67" t="str">
        <f>IF(AR54="","",VLOOKUP(AR54,'[1]シフト記号表（勤務時間帯）'!$D$6:$X$47,21,FALSE))</f>
        <v/>
      </c>
      <c r="AS55" s="67" t="str">
        <f>IF(AS54="","",VLOOKUP(AS54,'[1]シフト記号表（勤務時間帯）'!$D$6:$X$47,21,FALSE))</f>
        <v/>
      </c>
      <c r="AT55" s="67" t="str">
        <f>IF(AT54="","",VLOOKUP(AT54,'[1]シフト記号表（勤務時間帯）'!$D$6:$X$47,21,FALSE))</f>
        <v/>
      </c>
      <c r="AU55" s="67" t="str">
        <f>IF(AU54="","",VLOOKUP(AU54,'[1]シフト記号表（勤務時間帯）'!$D$6:$X$47,21,FALSE))</f>
        <v/>
      </c>
      <c r="AV55" s="68" t="str">
        <f>IF(AV54="","",VLOOKUP(AV54,'[1]シフト記号表（勤務時間帯）'!$D$6:$X$47,21,FALSE))</f>
        <v/>
      </c>
      <c r="AW55" s="66" t="str">
        <f>IF(AW54="","",VLOOKUP(AW54,'[1]シフト記号表（勤務時間帯）'!$D$6:$X$47,21,FALSE))</f>
        <v/>
      </c>
      <c r="AX55" s="67" t="str">
        <f>IF(AX54="","",VLOOKUP(AX54,'[1]シフト記号表（勤務時間帯）'!$D$6:$X$47,21,FALSE))</f>
        <v/>
      </c>
      <c r="AY55" s="67" t="str">
        <f>IF(AY54="","",VLOOKUP(AY54,'[1]シフト記号表（勤務時間帯）'!$D$6:$X$47,21,FALSE))</f>
        <v/>
      </c>
      <c r="AZ55" s="179">
        <f>IF($BC$3="４週",SUM(U55:AV55),IF($BC$3="暦月",SUM(U55:AY55),""))</f>
        <v>0</v>
      </c>
      <c r="BA55" s="180"/>
      <c r="BB55" s="181">
        <f>IF($BC$3="４週",AZ55/4,IF($BC$3="暦月",(AZ55/($BC$8/7)),""))</f>
        <v>0</v>
      </c>
      <c r="BC55" s="180"/>
      <c r="BD55" s="176"/>
      <c r="BE55" s="177"/>
      <c r="BF55" s="177"/>
      <c r="BG55" s="177"/>
      <c r="BH55" s="178"/>
    </row>
    <row r="56" spans="2:60" ht="20.25" customHeight="1" x14ac:dyDescent="0.15">
      <c r="B56" s="69"/>
      <c r="C56" s="218"/>
      <c r="D56" s="219"/>
      <c r="E56" s="220"/>
      <c r="F56" s="70"/>
      <c r="G56" s="71">
        <f>C54</f>
        <v>0</v>
      </c>
      <c r="H56" s="221"/>
      <c r="I56" s="222"/>
      <c r="J56" s="223"/>
      <c r="K56" s="223"/>
      <c r="L56" s="224"/>
      <c r="M56" s="225"/>
      <c r="N56" s="226"/>
      <c r="O56" s="227"/>
      <c r="P56" s="96" t="s">
        <v>43</v>
      </c>
      <c r="Q56" s="97"/>
      <c r="R56" s="97"/>
      <c r="S56" s="98"/>
      <c r="T56" s="99"/>
      <c r="U56" s="76" t="str">
        <f>IF(U54="","",VLOOKUP(U54,'[1]シフト記号表（勤務時間帯）'!$D$6:$Z$47,23,FALSE))</f>
        <v/>
      </c>
      <c r="V56" s="77" t="str">
        <f>IF(V54="","",VLOOKUP(V54,'[1]シフト記号表（勤務時間帯）'!$D$6:$Z$47,23,FALSE))</f>
        <v/>
      </c>
      <c r="W56" s="77" t="str">
        <f>IF(W54="","",VLOOKUP(W54,'[1]シフト記号表（勤務時間帯）'!$D$6:$Z$47,23,FALSE))</f>
        <v/>
      </c>
      <c r="X56" s="77" t="str">
        <f>IF(X54="","",VLOOKUP(X54,'[1]シフト記号表（勤務時間帯）'!$D$6:$Z$47,23,FALSE))</f>
        <v/>
      </c>
      <c r="Y56" s="77" t="str">
        <f>IF(Y54="","",VLOOKUP(Y54,'[1]シフト記号表（勤務時間帯）'!$D$6:$Z$47,23,FALSE))</f>
        <v/>
      </c>
      <c r="Z56" s="77" t="str">
        <f>IF(Z54="","",VLOOKUP(Z54,'[1]シフト記号表（勤務時間帯）'!$D$6:$Z$47,23,FALSE))</f>
        <v/>
      </c>
      <c r="AA56" s="78" t="str">
        <f>IF(AA54="","",VLOOKUP(AA54,'[1]シフト記号表（勤務時間帯）'!$D$6:$Z$47,23,FALSE))</f>
        <v/>
      </c>
      <c r="AB56" s="76" t="str">
        <f>IF(AB54="","",VLOOKUP(AB54,'[1]シフト記号表（勤務時間帯）'!$D$6:$Z$47,23,FALSE))</f>
        <v/>
      </c>
      <c r="AC56" s="77" t="str">
        <f>IF(AC54="","",VLOOKUP(AC54,'[1]シフト記号表（勤務時間帯）'!$D$6:$Z$47,23,FALSE))</f>
        <v/>
      </c>
      <c r="AD56" s="77" t="str">
        <f>IF(AD54="","",VLOOKUP(AD54,'[1]シフト記号表（勤務時間帯）'!$D$6:$Z$47,23,FALSE))</f>
        <v/>
      </c>
      <c r="AE56" s="77" t="str">
        <f>IF(AE54="","",VLOOKUP(AE54,'[1]シフト記号表（勤務時間帯）'!$D$6:$Z$47,23,FALSE))</f>
        <v/>
      </c>
      <c r="AF56" s="77" t="str">
        <f>IF(AF54="","",VLOOKUP(AF54,'[1]シフト記号表（勤務時間帯）'!$D$6:$Z$47,23,FALSE))</f>
        <v/>
      </c>
      <c r="AG56" s="77" t="str">
        <f>IF(AG54="","",VLOOKUP(AG54,'[1]シフト記号表（勤務時間帯）'!$D$6:$Z$47,23,FALSE))</f>
        <v/>
      </c>
      <c r="AH56" s="78" t="str">
        <f>IF(AH54="","",VLOOKUP(AH54,'[1]シフト記号表（勤務時間帯）'!$D$6:$Z$47,23,FALSE))</f>
        <v/>
      </c>
      <c r="AI56" s="76" t="str">
        <f>IF(AI54="","",VLOOKUP(AI54,'[1]シフト記号表（勤務時間帯）'!$D$6:$Z$47,23,FALSE))</f>
        <v/>
      </c>
      <c r="AJ56" s="77" t="str">
        <f>IF(AJ54="","",VLOOKUP(AJ54,'[1]シフト記号表（勤務時間帯）'!$D$6:$Z$47,23,FALSE))</f>
        <v/>
      </c>
      <c r="AK56" s="77" t="str">
        <f>IF(AK54="","",VLOOKUP(AK54,'[1]シフト記号表（勤務時間帯）'!$D$6:$Z$47,23,FALSE))</f>
        <v/>
      </c>
      <c r="AL56" s="77" t="str">
        <f>IF(AL54="","",VLOOKUP(AL54,'[1]シフト記号表（勤務時間帯）'!$D$6:$Z$47,23,FALSE))</f>
        <v/>
      </c>
      <c r="AM56" s="77" t="str">
        <f>IF(AM54="","",VLOOKUP(AM54,'[1]シフト記号表（勤務時間帯）'!$D$6:$Z$47,23,FALSE))</f>
        <v/>
      </c>
      <c r="AN56" s="77" t="str">
        <f>IF(AN54="","",VLOOKUP(AN54,'[1]シフト記号表（勤務時間帯）'!$D$6:$Z$47,23,FALSE))</f>
        <v/>
      </c>
      <c r="AO56" s="78" t="str">
        <f>IF(AO54="","",VLOOKUP(AO54,'[1]シフト記号表（勤務時間帯）'!$D$6:$Z$47,23,FALSE))</f>
        <v/>
      </c>
      <c r="AP56" s="76" t="str">
        <f>IF(AP54="","",VLOOKUP(AP54,'[1]シフト記号表（勤務時間帯）'!$D$6:$Z$47,23,FALSE))</f>
        <v/>
      </c>
      <c r="AQ56" s="77" t="str">
        <f>IF(AQ54="","",VLOOKUP(AQ54,'[1]シフト記号表（勤務時間帯）'!$D$6:$Z$47,23,FALSE))</f>
        <v/>
      </c>
      <c r="AR56" s="77" t="str">
        <f>IF(AR54="","",VLOOKUP(AR54,'[1]シフト記号表（勤務時間帯）'!$D$6:$Z$47,23,FALSE))</f>
        <v/>
      </c>
      <c r="AS56" s="77" t="str">
        <f>IF(AS54="","",VLOOKUP(AS54,'[1]シフト記号表（勤務時間帯）'!$D$6:$Z$47,23,FALSE))</f>
        <v/>
      </c>
      <c r="AT56" s="77" t="str">
        <f>IF(AT54="","",VLOOKUP(AT54,'[1]シフト記号表（勤務時間帯）'!$D$6:$Z$47,23,FALSE))</f>
        <v/>
      </c>
      <c r="AU56" s="77" t="str">
        <f>IF(AU54="","",VLOOKUP(AU54,'[1]シフト記号表（勤務時間帯）'!$D$6:$Z$47,23,FALSE))</f>
        <v/>
      </c>
      <c r="AV56" s="78" t="str">
        <f>IF(AV54="","",VLOOKUP(AV54,'[1]シフト記号表（勤務時間帯）'!$D$6:$Z$47,23,FALSE))</f>
        <v/>
      </c>
      <c r="AW56" s="76" t="str">
        <f>IF(AW54="","",VLOOKUP(AW54,'[1]シフト記号表（勤務時間帯）'!$D$6:$Z$47,23,FALSE))</f>
        <v/>
      </c>
      <c r="AX56" s="77" t="str">
        <f>IF(AX54="","",VLOOKUP(AX54,'[1]シフト記号表（勤務時間帯）'!$D$6:$Z$47,23,FALSE))</f>
        <v/>
      </c>
      <c r="AY56" s="77" t="str">
        <f>IF(AY54="","",VLOOKUP(AY54,'[1]シフト記号表（勤務時間帯）'!$D$6:$Z$47,23,FALSE))</f>
        <v/>
      </c>
      <c r="AZ56" s="182">
        <f>IF($BC$3="４週",SUM(U56:AV56),IF($BC$3="暦月",SUM(U56:AY56),""))</f>
        <v>0</v>
      </c>
      <c r="BA56" s="183"/>
      <c r="BB56" s="184">
        <f>IF($BC$3="４週",AZ56/4,IF($BC$3="暦月",(AZ56/($BC$8/7)),""))</f>
        <v>0</v>
      </c>
      <c r="BC56" s="183"/>
      <c r="BD56" s="185"/>
      <c r="BE56" s="186"/>
      <c r="BF56" s="186"/>
      <c r="BG56" s="186"/>
      <c r="BH56" s="187"/>
    </row>
    <row r="57" spans="2:60" ht="20.25" customHeight="1" x14ac:dyDescent="0.15">
      <c r="B57" s="79"/>
      <c r="C57" s="188"/>
      <c r="D57" s="189"/>
      <c r="E57" s="190"/>
      <c r="F57" s="60"/>
      <c r="G57" s="61"/>
      <c r="H57" s="197"/>
      <c r="I57" s="199"/>
      <c r="J57" s="200"/>
      <c r="K57" s="200"/>
      <c r="L57" s="201"/>
      <c r="M57" s="208"/>
      <c r="N57" s="209"/>
      <c r="O57" s="210"/>
      <c r="P57" s="82" t="s">
        <v>41</v>
      </c>
      <c r="Q57" s="89"/>
      <c r="R57" s="89"/>
      <c r="S57" s="90"/>
      <c r="T57" s="95"/>
      <c r="U57" s="86"/>
      <c r="V57" s="87"/>
      <c r="W57" s="87"/>
      <c r="X57" s="87"/>
      <c r="Y57" s="87"/>
      <c r="Z57" s="87"/>
      <c r="AA57" s="88"/>
      <c r="AB57" s="86"/>
      <c r="AC57" s="87"/>
      <c r="AD57" s="87"/>
      <c r="AE57" s="87"/>
      <c r="AF57" s="87"/>
      <c r="AG57" s="87"/>
      <c r="AH57" s="88"/>
      <c r="AI57" s="86"/>
      <c r="AJ57" s="87"/>
      <c r="AK57" s="87"/>
      <c r="AL57" s="87"/>
      <c r="AM57" s="87"/>
      <c r="AN57" s="87"/>
      <c r="AO57" s="88"/>
      <c r="AP57" s="86"/>
      <c r="AQ57" s="87"/>
      <c r="AR57" s="87"/>
      <c r="AS57" s="87"/>
      <c r="AT57" s="87"/>
      <c r="AU57" s="87"/>
      <c r="AV57" s="88"/>
      <c r="AW57" s="86"/>
      <c r="AX57" s="87"/>
      <c r="AY57" s="87"/>
      <c r="AZ57" s="217"/>
      <c r="BA57" s="172"/>
      <c r="BB57" s="171"/>
      <c r="BC57" s="172"/>
      <c r="BD57" s="173"/>
      <c r="BE57" s="174"/>
      <c r="BF57" s="174"/>
      <c r="BG57" s="174"/>
      <c r="BH57" s="175"/>
    </row>
    <row r="58" spans="2:60" ht="20.25" customHeight="1" x14ac:dyDescent="0.15">
      <c r="B58" s="59">
        <f>B55+1</f>
        <v>13</v>
      </c>
      <c r="C58" s="191"/>
      <c r="D58" s="192"/>
      <c r="E58" s="193"/>
      <c r="F58" s="60">
        <f>C57</f>
        <v>0</v>
      </c>
      <c r="G58" s="61"/>
      <c r="H58" s="197"/>
      <c r="I58" s="202"/>
      <c r="J58" s="203"/>
      <c r="K58" s="203"/>
      <c r="L58" s="204"/>
      <c r="M58" s="211"/>
      <c r="N58" s="212"/>
      <c r="O58" s="213"/>
      <c r="P58" s="62" t="s">
        <v>42</v>
      </c>
      <c r="Q58" s="63"/>
      <c r="R58" s="63"/>
      <c r="S58" s="64"/>
      <c r="T58" s="65"/>
      <c r="U58" s="66" t="str">
        <f>IF(U57="","",VLOOKUP(U57,'[1]シフト記号表（勤務時間帯）'!$D$6:$X$47,21,FALSE))</f>
        <v/>
      </c>
      <c r="V58" s="67" t="str">
        <f>IF(V57="","",VLOOKUP(V57,'[1]シフト記号表（勤務時間帯）'!$D$6:$X$47,21,FALSE))</f>
        <v/>
      </c>
      <c r="W58" s="67" t="str">
        <f>IF(W57="","",VLOOKUP(W57,'[1]シフト記号表（勤務時間帯）'!$D$6:$X$47,21,FALSE))</f>
        <v/>
      </c>
      <c r="X58" s="67" t="str">
        <f>IF(X57="","",VLOOKUP(X57,'[1]シフト記号表（勤務時間帯）'!$D$6:$X$47,21,FALSE))</f>
        <v/>
      </c>
      <c r="Y58" s="67" t="str">
        <f>IF(Y57="","",VLOOKUP(Y57,'[1]シフト記号表（勤務時間帯）'!$D$6:$X$47,21,FALSE))</f>
        <v/>
      </c>
      <c r="Z58" s="67" t="str">
        <f>IF(Z57="","",VLOOKUP(Z57,'[1]シフト記号表（勤務時間帯）'!$D$6:$X$47,21,FALSE))</f>
        <v/>
      </c>
      <c r="AA58" s="68" t="str">
        <f>IF(AA57="","",VLOOKUP(AA57,'[1]シフト記号表（勤務時間帯）'!$D$6:$X$47,21,FALSE))</f>
        <v/>
      </c>
      <c r="AB58" s="66" t="str">
        <f>IF(AB57="","",VLOOKUP(AB57,'[1]シフト記号表（勤務時間帯）'!$D$6:$X$47,21,FALSE))</f>
        <v/>
      </c>
      <c r="AC58" s="67" t="str">
        <f>IF(AC57="","",VLOOKUP(AC57,'[1]シフト記号表（勤務時間帯）'!$D$6:$X$47,21,FALSE))</f>
        <v/>
      </c>
      <c r="AD58" s="67" t="str">
        <f>IF(AD57="","",VLOOKUP(AD57,'[1]シフト記号表（勤務時間帯）'!$D$6:$X$47,21,FALSE))</f>
        <v/>
      </c>
      <c r="AE58" s="67" t="str">
        <f>IF(AE57="","",VLOOKUP(AE57,'[1]シフト記号表（勤務時間帯）'!$D$6:$X$47,21,FALSE))</f>
        <v/>
      </c>
      <c r="AF58" s="67" t="str">
        <f>IF(AF57="","",VLOOKUP(AF57,'[1]シフト記号表（勤務時間帯）'!$D$6:$X$47,21,FALSE))</f>
        <v/>
      </c>
      <c r="AG58" s="67" t="str">
        <f>IF(AG57="","",VLOOKUP(AG57,'[1]シフト記号表（勤務時間帯）'!$D$6:$X$47,21,FALSE))</f>
        <v/>
      </c>
      <c r="AH58" s="68" t="str">
        <f>IF(AH57="","",VLOOKUP(AH57,'[1]シフト記号表（勤務時間帯）'!$D$6:$X$47,21,FALSE))</f>
        <v/>
      </c>
      <c r="AI58" s="66" t="str">
        <f>IF(AI57="","",VLOOKUP(AI57,'[1]シフト記号表（勤務時間帯）'!$D$6:$X$47,21,FALSE))</f>
        <v/>
      </c>
      <c r="AJ58" s="67" t="str">
        <f>IF(AJ57="","",VLOOKUP(AJ57,'[1]シフト記号表（勤務時間帯）'!$D$6:$X$47,21,FALSE))</f>
        <v/>
      </c>
      <c r="AK58" s="67" t="str">
        <f>IF(AK57="","",VLOOKUP(AK57,'[1]シフト記号表（勤務時間帯）'!$D$6:$X$47,21,FALSE))</f>
        <v/>
      </c>
      <c r="AL58" s="67" t="str">
        <f>IF(AL57="","",VLOOKUP(AL57,'[1]シフト記号表（勤務時間帯）'!$D$6:$X$47,21,FALSE))</f>
        <v/>
      </c>
      <c r="AM58" s="67" t="str">
        <f>IF(AM57="","",VLOOKUP(AM57,'[1]シフト記号表（勤務時間帯）'!$D$6:$X$47,21,FALSE))</f>
        <v/>
      </c>
      <c r="AN58" s="67" t="str">
        <f>IF(AN57="","",VLOOKUP(AN57,'[1]シフト記号表（勤務時間帯）'!$D$6:$X$47,21,FALSE))</f>
        <v/>
      </c>
      <c r="AO58" s="68" t="str">
        <f>IF(AO57="","",VLOOKUP(AO57,'[1]シフト記号表（勤務時間帯）'!$D$6:$X$47,21,FALSE))</f>
        <v/>
      </c>
      <c r="AP58" s="66" t="str">
        <f>IF(AP57="","",VLOOKUP(AP57,'[1]シフト記号表（勤務時間帯）'!$D$6:$X$47,21,FALSE))</f>
        <v/>
      </c>
      <c r="AQ58" s="67" t="str">
        <f>IF(AQ57="","",VLOOKUP(AQ57,'[1]シフト記号表（勤務時間帯）'!$D$6:$X$47,21,FALSE))</f>
        <v/>
      </c>
      <c r="AR58" s="67" t="str">
        <f>IF(AR57="","",VLOOKUP(AR57,'[1]シフト記号表（勤務時間帯）'!$D$6:$X$47,21,FALSE))</f>
        <v/>
      </c>
      <c r="AS58" s="67" t="str">
        <f>IF(AS57="","",VLOOKUP(AS57,'[1]シフト記号表（勤務時間帯）'!$D$6:$X$47,21,FALSE))</f>
        <v/>
      </c>
      <c r="AT58" s="67" t="str">
        <f>IF(AT57="","",VLOOKUP(AT57,'[1]シフト記号表（勤務時間帯）'!$D$6:$X$47,21,FALSE))</f>
        <v/>
      </c>
      <c r="AU58" s="67" t="str">
        <f>IF(AU57="","",VLOOKUP(AU57,'[1]シフト記号表（勤務時間帯）'!$D$6:$X$47,21,FALSE))</f>
        <v/>
      </c>
      <c r="AV58" s="68" t="str">
        <f>IF(AV57="","",VLOOKUP(AV57,'[1]シフト記号表（勤務時間帯）'!$D$6:$X$47,21,FALSE))</f>
        <v/>
      </c>
      <c r="AW58" s="66" t="str">
        <f>IF(AW57="","",VLOOKUP(AW57,'[1]シフト記号表（勤務時間帯）'!$D$6:$X$47,21,FALSE))</f>
        <v/>
      </c>
      <c r="AX58" s="67" t="str">
        <f>IF(AX57="","",VLOOKUP(AX57,'[1]シフト記号表（勤務時間帯）'!$D$6:$X$47,21,FALSE))</f>
        <v/>
      </c>
      <c r="AY58" s="67" t="str">
        <f>IF(AY57="","",VLOOKUP(AY57,'[1]シフト記号表（勤務時間帯）'!$D$6:$X$47,21,FALSE))</f>
        <v/>
      </c>
      <c r="AZ58" s="179">
        <f>IF($BC$3="４週",SUM(U58:AV58),IF($BC$3="暦月",SUM(U58:AY58),""))</f>
        <v>0</v>
      </c>
      <c r="BA58" s="180"/>
      <c r="BB58" s="181">
        <f>IF($BC$3="４週",AZ58/4,IF($BC$3="暦月",(AZ58/($BC$8/7)),""))</f>
        <v>0</v>
      </c>
      <c r="BC58" s="180"/>
      <c r="BD58" s="176"/>
      <c r="BE58" s="177"/>
      <c r="BF58" s="177"/>
      <c r="BG58" s="177"/>
      <c r="BH58" s="178"/>
    </row>
    <row r="59" spans="2:60" ht="20.25" customHeight="1" thickBot="1" x14ac:dyDescent="0.2">
      <c r="B59" s="69"/>
      <c r="C59" s="218"/>
      <c r="D59" s="219"/>
      <c r="E59" s="220"/>
      <c r="F59" s="70"/>
      <c r="G59" s="71">
        <f>C57</f>
        <v>0</v>
      </c>
      <c r="H59" s="221"/>
      <c r="I59" s="222"/>
      <c r="J59" s="223"/>
      <c r="K59" s="223"/>
      <c r="L59" s="224"/>
      <c r="M59" s="225"/>
      <c r="N59" s="226"/>
      <c r="O59" s="227"/>
      <c r="P59" s="96" t="s">
        <v>43</v>
      </c>
      <c r="Q59" s="97"/>
      <c r="R59" s="97"/>
      <c r="S59" s="98"/>
      <c r="T59" s="99"/>
      <c r="U59" s="76" t="str">
        <f>IF(U57="","",VLOOKUP(U57,'[1]シフト記号表（勤務時間帯）'!$D$6:$Z$47,23,FALSE))</f>
        <v/>
      </c>
      <c r="V59" s="77" t="str">
        <f>IF(V57="","",VLOOKUP(V57,'[1]シフト記号表（勤務時間帯）'!$D$6:$Z$47,23,FALSE))</f>
        <v/>
      </c>
      <c r="W59" s="77" t="str">
        <f>IF(W57="","",VLOOKUP(W57,'[1]シフト記号表（勤務時間帯）'!$D$6:$Z$47,23,FALSE))</f>
        <v/>
      </c>
      <c r="X59" s="77" t="str">
        <f>IF(X57="","",VLOOKUP(X57,'[1]シフト記号表（勤務時間帯）'!$D$6:$Z$47,23,FALSE))</f>
        <v/>
      </c>
      <c r="Y59" s="77" t="str">
        <f>IF(Y57="","",VLOOKUP(Y57,'[1]シフト記号表（勤務時間帯）'!$D$6:$Z$47,23,FALSE))</f>
        <v/>
      </c>
      <c r="Z59" s="77" t="str">
        <f>IF(Z57="","",VLOOKUP(Z57,'[1]シフト記号表（勤務時間帯）'!$D$6:$Z$47,23,FALSE))</f>
        <v/>
      </c>
      <c r="AA59" s="78" t="str">
        <f>IF(AA57="","",VLOOKUP(AA57,'[1]シフト記号表（勤務時間帯）'!$D$6:$Z$47,23,FALSE))</f>
        <v/>
      </c>
      <c r="AB59" s="76" t="str">
        <f>IF(AB57="","",VLOOKUP(AB57,'[1]シフト記号表（勤務時間帯）'!$D$6:$Z$47,23,FALSE))</f>
        <v/>
      </c>
      <c r="AC59" s="77" t="str">
        <f>IF(AC57="","",VLOOKUP(AC57,'[1]シフト記号表（勤務時間帯）'!$D$6:$Z$47,23,FALSE))</f>
        <v/>
      </c>
      <c r="AD59" s="77" t="str">
        <f>IF(AD57="","",VLOOKUP(AD57,'[1]シフト記号表（勤務時間帯）'!$D$6:$Z$47,23,FALSE))</f>
        <v/>
      </c>
      <c r="AE59" s="77" t="str">
        <f>IF(AE57="","",VLOOKUP(AE57,'[1]シフト記号表（勤務時間帯）'!$D$6:$Z$47,23,FALSE))</f>
        <v/>
      </c>
      <c r="AF59" s="77" t="str">
        <f>IF(AF57="","",VLOOKUP(AF57,'[1]シフト記号表（勤務時間帯）'!$D$6:$Z$47,23,FALSE))</f>
        <v/>
      </c>
      <c r="AG59" s="77" t="str">
        <f>IF(AG57="","",VLOOKUP(AG57,'[1]シフト記号表（勤務時間帯）'!$D$6:$Z$47,23,FALSE))</f>
        <v/>
      </c>
      <c r="AH59" s="78" t="str">
        <f>IF(AH57="","",VLOOKUP(AH57,'[1]シフト記号表（勤務時間帯）'!$D$6:$Z$47,23,FALSE))</f>
        <v/>
      </c>
      <c r="AI59" s="76" t="str">
        <f>IF(AI57="","",VLOOKUP(AI57,'[1]シフト記号表（勤務時間帯）'!$D$6:$Z$47,23,FALSE))</f>
        <v/>
      </c>
      <c r="AJ59" s="77" t="str">
        <f>IF(AJ57="","",VLOOKUP(AJ57,'[1]シフト記号表（勤務時間帯）'!$D$6:$Z$47,23,FALSE))</f>
        <v/>
      </c>
      <c r="AK59" s="77" t="str">
        <f>IF(AK57="","",VLOOKUP(AK57,'[1]シフト記号表（勤務時間帯）'!$D$6:$Z$47,23,FALSE))</f>
        <v/>
      </c>
      <c r="AL59" s="77" t="str">
        <f>IF(AL57="","",VLOOKUP(AL57,'[1]シフト記号表（勤務時間帯）'!$D$6:$Z$47,23,FALSE))</f>
        <v/>
      </c>
      <c r="AM59" s="77" t="str">
        <f>IF(AM57="","",VLOOKUP(AM57,'[1]シフト記号表（勤務時間帯）'!$D$6:$Z$47,23,FALSE))</f>
        <v/>
      </c>
      <c r="AN59" s="77" t="str">
        <f>IF(AN57="","",VLOOKUP(AN57,'[1]シフト記号表（勤務時間帯）'!$D$6:$Z$47,23,FALSE))</f>
        <v/>
      </c>
      <c r="AO59" s="78" t="str">
        <f>IF(AO57="","",VLOOKUP(AO57,'[1]シフト記号表（勤務時間帯）'!$D$6:$Z$47,23,FALSE))</f>
        <v/>
      </c>
      <c r="AP59" s="76" t="str">
        <f>IF(AP57="","",VLOOKUP(AP57,'[1]シフト記号表（勤務時間帯）'!$D$6:$Z$47,23,FALSE))</f>
        <v/>
      </c>
      <c r="AQ59" s="77" t="str">
        <f>IF(AQ57="","",VLOOKUP(AQ57,'[1]シフト記号表（勤務時間帯）'!$D$6:$Z$47,23,FALSE))</f>
        <v/>
      </c>
      <c r="AR59" s="77" t="str">
        <f>IF(AR57="","",VLOOKUP(AR57,'[1]シフト記号表（勤務時間帯）'!$D$6:$Z$47,23,FALSE))</f>
        <v/>
      </c>
      <c r="AS59" s="77" t="str">
        <f>IF(AS57="","",VLOOKUP(AS57,'[1]シフト記号表（勤務時間帯）'!$D$6:$Z$47,23,FALSE))</f>
        <v/>
      </c>
      <c r="AT59" s="77" t="str">
        <f>IF(AT57="","",VLOOKUP(AT57,'[1]シフト記号表（勤務時間帯）'!$D$6:$Z$47,23,FALSE))</f>
        <v/>
      </c>
      <c r="AU59" s="77" t="str">
        <f>IF(AU57="","",VLOOKUP(AU57,'[1]シフト記号表（勤務時間帯）'!$D$6:$Z$47,23,FALSE))</f>
        <v/>
      </c>
      <c r="AV59" s="78" t="str">
        <f>IF(AV57="","",VLOOKUP(AV57,'[1]シフト記号表（勤務時間帯）'!$D$6:$Z$47,23,FALSE))</f>
        <v/>
      </c>
      <c r="AW59" s="76" t="str">
        <f>IF(AW57="","",VLOOKUP(AW57,'[1]シフト記号表（勤務時間帯）'!$D$6:$Z$47,23,FALSE))</f>
        <v/>
      </c>
      <c r="AX59" s="77" t="str">
        <f>IF(AX57="","",VLOOKUP(AX57,'[1]シフト記号表（勤務時間帯）'!$D$6:$Z$47,23,FALSE))</f>
        <v/>
      </c>
      <c r="AY59" s="77" t="str">
        <f>IF(AY57="","",VLOOKUP(AY57,'[1]シフト記号表（勤務時間帯）'!$D$6:$Z$47,23,FALSE))</f>
        <v/>
      </c>
      <c r="AZ59" s="182">
        <f>IF($BC$3="４週",SUM(U59:AV59),IF($BC$3="暦月",SUM(U59:AY59),""))</f>
        <v>0</v>
      </c>
      <c r="BA59" s="183"/>
      <c r="BB59" s="184">
        <f>IF($BC$3="４週",AZ59/4,IF($BC$3="暦月",(AZ59/($BC$8/7)),""))</f>
        <v>0</v>
      </c>
      <c r="BC59" s="183"/>
      <c r="BD59" s="185"/>
      <c r="BE59" s="186"/>
      <c r="BF59" s="186"/>
      <c r="BG59" s="186"/>
      <c r="BH59" s="187"/>
    </row>
    <row r="60" spans="2:60" ht="20.25" hidden="1" customHeight="1" x14ac:dyDescent="0.15">
      <c r="B60" s="79"/>
      <c r="C60" s="188"/>
      <c r="D60" s="189"/>
      <c r="E60" s="190"/>
      <c r="F60" s="60"/>
      <c r="G60" s="61"/>
      <c r="H60" s="197"/>
      <c r="I60" s="199"/>
      <c r="J60" s="200"/>
      <c r="K60" s="200"/>
      <c r="L60" s="201"/>
      <c r="M60" s="208"/>
      <c r="N60" s="209"/>
      <c r="O60" s="210"/>
      <c r="P60" s="82" t="s">
        <v>41</v>
      </c>
      <c r="Q60" s="89"/>
      <c r="R60" s="89"/>
      <c r="S60" s="90"/>
      <c r="T60" s="95"/>
      <c r="U60" s="86"/>
      <c r="V60" s="87"/>
      <c r="W60" s="87"/>
      <c r="X60" s="87"/>
      <c r="Y60" s="87"/>
      <c r="Z60" s="87"/>
      <c r="AA60" s="88"/>
      <c r="AB60" s="86"/>
      <c r="AC60" s="87"/>
      <c r="AD60" s="87"/>
      <c r="AE60" s="87"/>
      <c r="AF60" s="87"/>
      <c r="AG60" s="87"/>
      <c r="AH60" s="88"/>
      <c r="AI60" s="86"/>
      <c r="AJ60" s="87"/>
      <c r="AK60" s="87"/>
      <c r="AL60" s="87"/>
      <c r="AM60" s="87"/>
      <c r="AN60" s="87"/>
      <c r="AO60" s="88"/>
      <c r="AP60" s="86"/>
      <c r="AQ60" s="87"/>
      <c r="AR60" s="87"/>
      <c r="AS60" s="87"/>
      <c r="AT60" s="87"/>
      <c r="AU60" s="87"/>
      <c r="AV60" s="88"/>
      <c r="AW60" s="86"/>
      <c r="AX60" s="87"/>
      <c r="AY60" s="87"/>
      <c r="AZ60" s="217"/>
      <c r="BA60" s="172"/>
      <c r="BB60" s="171"/>
      <c r="BC60" s="172"/>
      <c r="BD60" s="173"/>
      <c r="BE60" s="174"/>
      <c r="BF60" s="174"/>
      <c r="BG60" s="174"/>
      <c r="BH60" s="175"/>
    </row>
    <row r="61" spans="2:60" ht="20.25" hidden="1" customHeight="1" x14ac:dyDescent="0.15">
      <c r="B61" s="59">
        <f>B58+1</f>
        <v>14</v>
      </c>
      <c r="C61" s="191"/>
      <c r="D61" s="192"/>
      <c r="E61" s="193"/>
      <c r="F61" s="60">
        <f>C60</f>
        <v>0</v>
      </c>
      <c r="G61" s="61"/>
      <c r="H61" s="197"/>
      <c r="I61" s="202"/>
      <c r="J61" s="203"/>
      <c r="K61" s="203"/>
      <c r="L61" s="204"/>
      <c r="M61" s="211"/>
      <c r="N61" s="212"/>
      <c r="O61" s="213"/>
      <c r="P61" s="62" t="s">
        <v>42</v>
      </c>
      <c r="Q61" s="63"/>
      <c r="R61" s="63"/>
      <c r="S61" s="64"/>
      <c r="T61" s="65"/>
      <c r="U61" s="66" t="str">
        <f>IF(U60="","",VLOOKUP(U60,'[1]シフト記号表（勤務時間帯）'!$D$6:$X$47,21,FALSE))</f>
        <v/>
      </c>
      <c r="V61" s="67" t="str">
        <f>IF(V60="","",VLOOKUP(V60,'[1]シフト記号表（勤務時間帯）'!$D$6:$X$47,21,FALSE))</f>
        <v/>
      </c>
      <c r="W61" s="67" t="str">
        <f>IF(W60="","",VLOOKUP(W60,'[1]シフト記号表（勤務時間帯）'!$D$6:$X$47,21,FALSE))</f>
        <v/>
      </c>
      <c r="X61" s="67" t="str">
        <f>IF(X60="","",VLOOKUP(X60,'[1]シフト記号表（勤務時間帯）'!$D$6:$X$47,21,FALSE))</f>
        <v/>
      </c>
      <c r="Y61" s="67" t="str">
        <f>IF(Y60="","",VLOOKUP(Y60,'[1]シフト記号表（勤務時間帯）'!$D$6:$X$47,21,FALSE))</f>
        <v/>
      </c>
      <c r="Z61" s="67" t="str">
        <f>IF(Z60="","",VLOOKUP(Z60,'[1]シフト記号表（勤務時間帯）'!$D$6:$X$47,21,FALSE))</f>
        <v/>
      </c>
      <c r="AA61" s="68" t="str">
        <f>IF(AA60="","",VLOOKUP(AA60,'[1]シフト記号表（勤務時間帯）'!$D$6:$X$47,21,FALSE))</f>
        <v/>
      </c>
      <c r="AB61" s="66" t="str">
        <f>IF(AB60="","",VLOOKUP(AB60,'[1]シフト記号表（勤務時間帯）'!$D$6:$X$47,21,FALSE))</f>
        <v/>
      </c>
      <c r="AC61" s="67" t="str">
        <f>IF(AC60="","",VLOOKUP(AC60,'[1]シフト記号表（勤務時間帯）'!$D$6:$X$47,21,FALSE))</f>
        <v/>
      </c>
      <c r="AD61" s="67" t="str">
        <f>IF(AD60="","",VLOOKUP(AD60,'[1]シフト記号表（勤務時間帯）'!$D$6:$X$47,21,FALSE))</f>
        <v/>
      </c>
      <c r="AE61" s="67" t="str">
        <f>IF(AE60="","",VLOOKUP(AE60,'[1]シフト記号表（勤務時間帯）'!$D$6:$X$47,21,FALSE))</f>
        <v/>
      </c>
      <c r="AF61" s="67" t="str">
        <f>IF(AF60="","",VLOOKUP(AF60,'[1]シフト記号表（勤務時間帯）'!$D$6:$X$47,21,FALSE))</f>
        <v/>
      </c>
      <c r="AG61" s="67" t="str">
        <f>IF(AG60="","",VLOOKUP(AG60,'[1]シフト記号表（勤務時間帯）'!$D$6:$X$47,21,FALSE))</f>
        <v/>
      </c>
      <c r="AH61" s="68" t="str">
        <f>IF(AH60="","",VLOOKUP(AH60,'[1]シフト記号表（勤務時間帯）'!$D$6:$X$47,21,FALSE))</f>
        <v/>
      </c>
      <c r="AI61" s="66" t="str">
        <f>IF(AI60="","",VLOOKUP(AI60,'[1]シフト記号表（勤務時間帯）'!$D$6:$X$47,21,FALSE))</f>
        <v/>
      </c>
      <c r="AJ61" s="67" t="str">
        <f>IF(AJ60="","",VLOOKUP(AJ60,'[1]シフト記号表（勤務時間帯）'!$D$6:$X$47,21,FALSE))</f>
        <v/>
      </c>
      <c r="AK61" s="67" t="str">
        <f>IF(AK60="","",VLOOKUP(AK60,'[1]シフト記号表（勤務時間帯）'!$D$6:$X$47,21,FALSE))</f>
        <v/>
      </c>
      <c r="AL61" s="67" t="str">
        <f>IF(AL60="","",VLOOKUP(AL60,'[1]シフト記号表（勤務時間帯）'!$D$6:$X$47,21,FALSE))</f>
        <v/>
      </c>
      <c r="AM61" s="67" t="str">
        <f>IF(AM60="","",VLOOKUP(AM60,'[1]シフト記号表（勤務時間帯）'!$D$6:$X$47,21,FALSE))</f>
        <v/>
      </c>
      <c r="AN61" s="67" t="str">
        <f>IF(AN60="","",VLOOKUP(AN60,'[1]シフト記号表（勤務時間帯）'!$D$6:$X$47,21,FALSE))</f>
        <v/>
      </c>
      <c r="AO61" s="68" t="str">
        <f>IF(AO60="","",VLOOKUP(AO60,'[1]シフト記号表（勤務時間帯）'!$D$6:$X$47,21,FALSE))</f>
        <v/>
      </c>
      <c r="AP61" s="66" t="str">
        <f>IF(AP60="","",VLOOKUP(AP60,'[1]シフト記号表（勤務時間帯）'!$D$6:$X$47,21,FALSE))</f>
        <v/>
      </c>
      <c r="AQ61" s="67" t="str">
        <f>IF(AQ60="","",VLOOKUP(AQ60,'[1]シフト記号表（勤務時間帯）'!$D$6:$X$47,21,FALSE))</f>
        <v/>
      </c>
      <c r="AR61" s="67" t="str">
        <f>IF(AR60="","",VLOOKUP(AR60,'[1]シフト記号表（勤務時間帯）'!$D$6:$X$47,21,FALSE))</f>
        <v/>
      </c>
      <c r="AS61" s="67" t="str">
        <f>IF(AS60="","",VLOOKUP(AS60,'[1]シフト記号表（勤務時間帯）'!$D$6:$X$47,21,FALSE))</f>
        <v/>
      </c>
      <c r="AT61" s="67" t="str">
        <f>IF(AT60="","",VLOOKUP(AT60,'[1]シフト記号表（勤務時間帯）'!$D$6:$X$47,21,FALSE))</f>
        <v/>
      </c>
      <c r="AU61" s="67" t="str">
        <f>IF(AU60="","",VLOOKUP(AU60,'[1]シフト記号表（勤務時間帯）'!$D$6:$X$47,21,FALSE))</f>
        <v/>
      </c>
      <c r="AV61" s="68" t="str">
        <f>IF(AV60="","",VLOOKUP(AV60,'[1]シフト記号表（勤務時間帯）'!$D$6:$X$47,21,FALSE))</f>
        <v/>
      </c>
      <c r="AW61" s="66" t="str">
        <f>IF(AW60="","",VLOOKUP(AW60,'[1]シフト記号表（勤務時間帯）'!$D$6:$X$47,21,FALSE))</f>
        <v/>
      </c>
      <c r="AX61" s="67" t="str">
        <f>IF(AX60="","",VLOOKUP(AX60,'[1]シフト記号表（勤務時間帯）'!$D$6:$X$47,21,FALSE))</f>
        <v/>
      </c>
      <c r="AY61" s="67" t="str">
        <f>IF(AY60="","",VLOOKUP(AY60,'[1]シフト記号表（勤務時間帯）'!$D$6:$X$47,21,FALSE))</f>
        <v/>
      </c>
      <c r="AZ61" s="179">
        <f>IF($BC$3="４週",SUM(U61:AV61),IF($BC$3="暦月",SUM(U61:AY61),""))</f>
        <v>0</v>
      </c>
      <c r="BA61" s="180"/>
      <c r="BB61" s="181">
        <f>IF($BC$3="４週",AZ61/4,IF($BC$3="暦月",(AZ61/($BC$8/7)),""))</f>
        <v>0</v>
      </c>
      <c r="BC61" s="180"/>
      <c r="BD61" s="176"/>
      <c r="BE61" s="177"/>
      <c r="BF61" s="177"/>
      <c r="BG61" s="177"/>
      <c r="BH61" s="178"/>
    </row>
    <row r="62" spans="2:60" ht="20.25" hidden="1" customHeight="1" thickBot="1" x14ac:dyDescent="0.2">
      <c r="B62" s="69"/>
      <c r="C62" s="218"/>
      <c r="D62" s="219"/>
      <c r="E62" s="220"/>
      <c r="F62" s="70"/>
      <c r="G62" s="71">
        <f>C60</f>
        <v>0</v>
      </c>
      <c r="H62" s="221"/>
      <c r="I62" s="222"/>
      <c r="J62" s="223"/>
      <c r="K62" s="223"/>
      <c r="L62" s="224"/>
      <c r="M62" s="225"/>
      <c r="N62" s="226"/>
      <c r="O62" s="227"/>
      <c r="P62" s="96" t="s">
        <v>43</v>
      </c>
      <c r="Q62" s="97"/>
      <c r="R62" s="97"/>
      <c r="S62" s="98"/>
      <c r="T62" s="99"/>
      <c r="U62" s="76" t="str">
        <f>IF(U60="","",VLOOKUP(U60,'[1]シフト記号表（勤務時間帯）'!$D$6:$Z$47,23,FALSE))</f>
        <v/>
      </c>
      <c r="V62" s="77" t="str">
        <f>IF(V60="","",VLOOKUP(V60,'[1]シフト記号表（勤務時間帯）'!$D$6:$Z$47,23,FALSE))</f>
        <v/>
      </c>
      <c r="W62" s="77" t="str">
        <f>IF(W60="","",VLOOKUP(W60,'[1]シフト記号表（勤務時間帯）'!$D$6:$Z$47,23,FALSE))</f>
        <v/>
      </c>
      <c r="X62" s="77" t="str">
        <f>IF(X60="","",VLOOKUP(X60,'[1]シフト記号表（勤務時間帯）'!$D$6:$Z$47,23,FALSE))</f>
        <v/>
      </c>
      <c r="Y62" s="77" t="str">
        <f>IF(Y60="","",VLOOKUP(Y60,'[1]シフト記号表（勤務時間帯）'!$D$6:$Z$47,23,FALSE))</f>
        <v/>
      </c>
      <c r="Z62" s="77" t="str">
        <f>IF(Z60="","",VLOOKUP(Z60,'[1]シフト記号表（勤務時間帯）'!$D$6:$Z$47,23,FALSE))</f>
        <v/>
      </c>
      <c r="AA62" s="78" t="str">
        <f>IF(AA60="","",VLOOKUP(AA60,'[1]シフト記号表（勤務時間帯）'!$D$6:$Z$47,23,FALSE))</f>
        <v/>
      </c>
      <c r="AB62" s="76" t="str">
        <f>IF(AB60="","",VLOOKUP(AB60,'[1]シフト記号表（勤務時間帯）'!$D$6:$Z$47,23,FALSE))</f>
        <v/>
      </c>
      <c r="AC62" s="77" t="str">
        <f>IF(AC60="","",VLOOKUP(AC60,'[1]シフト記号表（勤務時間帯）'!$D$6:$Z$47,23,FALSE))</f>
        <v/>
      </c>
      <c r="AD62" s="77" t="str">
        <f>IF(AD60="","",VLOOKUP(AD60,'[1]シフト記号表（勤務時間帯）'!$D$6:$Z$47,23,FALSE))</f>
        <v/>
      </c>
      <c r="AE62" s="77" t="str">
        <f>IF(AE60="","",VLOOKUP(AE60,'[1]シフト記号表（勤務時間帯）'!$D$6:$Z$47,23,FALSE))</f>
        <v/>
      </c>
      <c r="AF62" s="77" t="str">
        <f>IF(AF60="","",VLOOKUP(AF60,'[1]シフト記号表（勤務時間帯）'!$D$6:$Z$47,23,FALSE))</f>
        <v/>
      </c>
      <c r="AG62" s="77" t="str">
        <f>IF(AG60="","",VLOOKUP(AG60,'[1]シフト記号表（勤務時間帯）'!$D$6:$Z$47,23,FALSE))</f>
        <v/>
      </c>
      <c r="AH62" s="78" t="str">
        <f>IF(AH60="","",VLOOKUP(AH60,'[1]シフト記号表（勤務時間帯）'!$D$6:$Z$47,23,FALSE))</f>
        <v/>
      </c>
      <c r="AI62" s="76" t="str">
        <f>IF(AI60="","",VLOOKUP(AI60,'[1]シフト記号表（勤務時間帯）'!$D$6:$Z$47,23,FALSE))</f>
        <v/>
      </c>
      <c r="AJ62" s="77" t="str">
        <f>IF(AJ60="","",VLOOKUP(AJ60,'[1]シフト記号表（勤務時間帯）'!$D$6:$Z$47,23,FALSE))</f>
        <v/>
      </c>
      <c r="AK62" s="77" t="str">
        <f>IF(AK60="","",VLOOKUP(AK60,'[1]シフト記号表（勤務時間帯）'!$D$6:$Z$47,23,FALSE))</f>
        <v/>
      </c>
      <c r="AL62" s="77" t="str">
        <f>IF(AL60="","",VLOOKUP(AL60,'[1]シフト記号表（勤務時間帯）'!$D$6:$Z$47,23,FALSE))</f>
        <v/>
      </c>
      <c r="AM62" s="77" t="str">
        <f>IF(AM60="","",VLOOKUP(AM60,'[1]シフト記号表（勤務時間帯）'!$D$6:$Z$47,23,FALSE))</f>
        <v/>
      </c>
      <c r="AN62" s="77" t="str">
        <f>IF(AN60="","",VLOOKUP(AN60,'[1]シフト記号表（勤務時間帯）'!$D$6:$Z$47,23,FALSE))</f>
        <v/>
      </c>
      <c r="AO62" s="78" t="str">
        <f>IF(AO60="","",VLOOKUP(AO60,'[1]シフト記号表（勤務時間帯）'!$D$6:$Z$47,23,FALSE))</f>
        <v/>
      </c>
      <c r="AP62" s="76" t="str">
        <f>IF(AP60="","",VLOOKUP(AP60,'[1]シフト記号表（勤務時間帯）'!$D$6:$Z$47,23,FALSE))</f>
        <v/>
      </c>
      <c r="AQ62" s="77" t="str">
        <f>IF(AQ60="","",VLOOKUP(AQ60,'[1]シフト記号表（勤務時間帯）'!$D$6:$Z$47,23,FALSE))</f>
        <v/>
      </c>
      <c r="AR62" s="77" t="str">
        <f>IF(AR60="","",VLOOKUP(AR60,'[1]シフト記号表（勤務時間帯）'!$D$6:$Z$47,23,FALSE))</f>
        <v/>
      </c>
      <c r="AS62" s="77" t="str">
        <f>IF(AS60="","",VLOOKUP(AS60,'[1]シフト記号表（勤務時間帯）'!$D$6:$Z$47,23,FALSE))</f>
        <v/>
      </c>
      <c r="AT62" s="77" t="str">
        <f>IF(AT60="","",VLOOKUP(AT60,'[1]シフト記号表（勤務時間帯）'!$D$6:$Z$47,23,FALSE))</f>
        <v/>
      </c>
      <c r="AU62" s="77" t="str">
        <f>IF(AU60="","",VLOOKUP(AU60,'[1]シフト記号表（勤務時間帯）'!$D$6:$Z$47,23,FALSE))</f>
        <v/>
      </c>
      <c r="AV62" s="78" t="str">
        <f>IF(AV60="","",VLOOKUP(AV60,'[1]シフト記号表（勤務時間帯）'!$D$6:$Z$47,23,FALSE))</f>
        <v/>
      </c>
      <c r="AW62" s="76" t="str">
        <f>IF(AW60="","",VLOOKUP(AW60,'[1]シフト記号表（勤務時間帯）'!$D$6:$Z$47,23,FALSE))</f>
        <v/>
      </c>
      <c r="AX62" s="77" t="str">
        <f>IF(AX60="","",VLOOKUP(AX60,'[1]シフト記号表（勤務時間帯）'!$D$6:$Z$47,23,FALSE))</f>
        <v/>
      </c>
      <c r="AY62" s="77" t="str">
        <f>IF(AY60="","",VLOOKUP(AY60,'[1]シフト記号表（勤務時間帯）'!$D$6:$Z$47,23,FALSE))</f>
        <v/>
      </c>
      <c r="AZ62" s="182">
        <f>IF($BC$3="４週",SUM(U62:AV62),IF($BC$3="暦月",SUM(U62:AY62),""))</f>
        <v>0</v>
      </c>
      <c r="BA62" s="183"/>
      <c r="BB62" s="184">
        <f>IF($BC$3="４週",AZ62/4,IF($BC$3="暦月",(AZ62/($BC$8/7)),""))</f>
        <v>0</v>
      </c>
      <c r="BC62" s="183"/>
      <c r="BD62" s="185"/>
      <c r="BE62" s="186"/>
      <c r="BF62" s="186"/>
      <c r="BG62" s="186"/>
      <c r="BH62" s="187"/>
    </row>
    <row r="63" spans="2:60" ht="20.25" hidden="1" customHeight="1" x14ac:dyDescent="0.15">
      <c r="B63" s="79"/>
      <c r="C63" s="188"/>
      <c r="D63" s="189"/>
      <c r="E63" s="190"/>
      <c r="F63" s="60"/>
      <c r="G63" s="61"/>
      <c r="H63" s="197"/>
      <c r="I63" s="199"/>
      <c r="J63" s="200"/>
      <c r="K63" s="200"/>
      <c r="L63" s="201"/>
      <c r="M63" s="208"/>
      <c r="N63" s="209"/>
      <c r="O63" s="210"/>
      <c r="P63" s="82" t="s">
        <v>41</v>
      </c>
      <c r="Q63" s="89"/>
      <c r="R63" s="89"/>
      <c r="S63" s="90"/>
      <c r="T63" s="95"/>
      <c r="U63" s="86"/>
      <c r="V63" s="87"/>
      <c r="W63" s="87"/>
      <c r="X63" s="87"/>
      <c r="Y63" s="87"/>
      <c r="Z63" s="87"/>
      <c r="AA63" s="88"/>
      <c r="AB63" s="86"/>
      <c r="AC63" s="87"/>
      <c r="AD63" s="87"/>
      <c r="AE63" s="87"/>
      <c r="AF63" s="87"/>
      <c r="AG63" s="87"/>
      <c r="AH63" s="88"/>
      <c r="AI63" s="86"/>
      <c r="AJ63" s="87"/>
      <c r="AK63" s="87"/>
      <c r="AL63" s="87"/>
      <c r="AM63" s="87"/>
      <c r="AN63" s="87"/>
      <c r="AO63" s="88"/>
      <c r="AP63" s="86"/>
      <c r="AQ63" s="87"/>
      <c r="AR63" s="87"/>
      <c r="AS63" s="87"/>
      <c r="AT63" s="87"/>
      <c r="AU63" s="87"/>
      <c r="AV63" s="88"/>
      <c r="AW63" s="86"/>
      <c r="AX63" s="87"/>
      <c r="AY63" s="87"/>
      <c r="AZ63" s="217"/>
      <c r="BA63" s="172"/>
      <c r="BB63" s="171"/>
      <c r="BC63" s="172"/>
      <c r="BD63" s="173"/>
      <c r="BE63" s="174"/>
      <c r="BF63" s="174"/>
      <c r="BG63" s="174"/>
      <c r="BH63" s="175"/>
    </row>
    <row r="64" spans="2:60" ht="20.25" hidden="1" customHeight="1" x14ac:dyDescent="0.15">
      <c r="B64" s="59">
        <f>B61+1</f>
        <v>15</v>
      </c>
      <c r="C64" s="191"/>
      <c r="D64" s="192"/>
      <c r="E64" s="193"/>
      <c r="F64" s="60">
        <f>C63</f>
        <v>0</v>
      </c>
      <c r="G64" s="61"/>
      <c r="H64" s="197"/>
      <c r="I64" s="202"/>
      <c r="J64" s="203"/>
      <c r="K64" s="203"/>
      <c r="L64" s="204"/>
      <c r="M64" s="211"/>
      <c r="N64" s="212"/>
      <c r="O64" s="213"/>
      <c r="P64" s="62" t="s">
        <v>42</v>
      </c>
      <c r="Q64" s="63"/>
      <c r="R64" s="63"/>
      <c r="S64" s="64"/>
      <c r="T64" s="65"/>
      <c r="U64" s="66" t="str">
        <f>IF(U63="","",VLOOKUP(U63,'[1]シフト記号表（勤務時間帯）'!$D$6:$X$47,21,FALSE))</f>
        <v/>
      </c>
      <c r="V64" s="67" t="str">
        <f>IF(V63="","",VLOOKUP(V63,'[1]シフト記号表（勤務時間帯）'!$D$6:$X$47,21,FALSE))</f>
        <v/>
      </c>
      <c r="W64" s="67" t="str">
        <f>IF(W63="","",VLOOKUP(W63,'[1]シフト記号表（勤務時間帯）'!$D$6:$X$47,21,FALSE))</f>
        <v/>
      </c>
      <c r="X64" s="67" t="str">
        <f>IF(X63="","",VLOOKUP(X63,'[1]シフト記号表（勤務時間帯）'!$D$6:$X$47,21,FALSE))</f>
        <v/>
      </c>
      <c r="Y64" s="67" t="str">
        <f>IF(Y63="","",VLOOKUP(Y63,'[1]シフト記号表（勤務時間帯）'!$D$6:$X$47,21,FALSE))</f>
        <v/>
      </c>
      <c r="Z64" s="67" t="str">
        <f>IF(Z63="","",VLOOKUP(Z63,'[1]シフト記号表（勤務時間帯）'!$D$6:$X$47,21,FALSE))</f>
        <v/>
      </c>
      <c r="AA64" s="68" t="str">
        <f>IF(AA63="","",VLOOKUP(AA63,'[1]シフト記号表（勤務時間帯）'!$D$6:$X$47,21,FALSE))</f>
        <v/>
      </c>
      <c r="AB64" s="66" t="str">
        <f>IF(AB63="","",VLOOKUP(AB63,'[1]シフト記号表（勤務時間帯）'!$D$6:$X$47,21,FALSE))</f>
        <v/>
      </c>
      <c r="AC64" s="67" t="str">
        <f>IF(AC63="","",VLOOKUP(AC63,'[1]シフト記号表（勤務時間帯）'!$D$6:$X$47,21,FALSE))</f>
        <v/>
      </c>
      <c r="AD64" s="67" t="str">
        <f>IF(AD63="","",VLOOKUP(AD63,'[1]シフト記号表（勤務時間帯）'!$D$6:$X$47,21,FALSE))</f>
        <v/>
      </c>
      <c r="AE64" s="67" t="str">
        <f>IF(AE63="","",VLOOKUP(AE63,'[1]シフト記号表（勤務時間帯）'!$D$6:$X$47,21,FALSE))</f>
        <v/>
      </c>
      <c r="AF64" s="67" t="str">
        <f>IF(AF63="","",VLOOKUP(AF63,'[1]シフト記号表（勤務時間帯）'!$D$6:$X$47,21,FALSE))</f>
        <v/>
      </c>
      <c r="AG64" s="67" t="str">
        <f>IF(AG63="","",VLOOKUP(AG63,'[1]シフト記号表（勤務時間帯）'!$D$6:$X$47,21,FALSE))</f>
        <v/>
      </c>
      <c r="AH64" s="68" t="str">
        <f>IF(AH63="","",VLOOKUP(AH63,'[1]シフト記号表（勤務時間帯）'!$D$6:$X$47,21,FALSE))</f>
        <v/>
      </c>
      <c r="AI64" s="66" t="str">
        <f>IF(AI63="","",VLOOKUP(AI63,'[1]シフト記号表（勤務時間帯）'!$D$6:$X$47,21,FALSE))</f>
        <v/>
      </c>
      <c r="AJ64" s="67" t="str">
        <f>IF(AJ63="","",VLOOKUP(AJ63,'[1]シフト記号表（勤務時間帯）'!$D$6:$X$47,21,FALSE))</f>
        <v/>
      </c>
      <c r="AK64" s="67" t="str">
        <f>IF(AK63="","",VLOOKUP(AK63,'[1]シフト記号表（勤務時間帯）'!$D$6:$X$47,21,FALSE))</f>
        <v/>
      </c>
      <c r="AL64" s="67" t="str">
        <f>IF(AL63="","",VLOOKUP(AL63,'[1]シフト記号表（勤務時間帯）'!$D$6:$X$47,21,FALSE))</f>
        <v/>
      </c>
      <c r="AM64" s="67" t="str">
        <f>IF(AM63="","",VLOOKUP(AM63,'[1]シフト記号表（勤務時間帯）'!$D$6:$X$47,21,FALSE))</f>
        <v/>
      </c>
      <c r="AN64" s="67" t="str">
        <f>IF(AN63="","",VLOOKUP(AN63,'[1]シフト記号表（勤務時間帯）'!$D$6:$X$47,21,FALSE))</f>
        <v/>
      </c>
      <c r="AO64" s="68" t="str">
        <f>IF(AO63="","",VLOOKUP(AO63,'[1]シフト記号表（勤務時間帯）'!$D$6:$X$47,21,FALSE))</f>
        <v/>
      </c>
      <c r="AP64" s="66" t="str">
        <f>IF(AP63="","",VLOOKUP(AP63,'[1]シフト記号表（勤務時間帯）'!$D$6:$X$47,21,FALSE))</f>
        <v/>
      </c>
      <c r="AQ64" s="67" t="str">
        <f>IF(AQ63="","",VLOOKUP(AQ63,'[1]シフト記号表（勤務時間帯）'!$D$6:$X$47,21,FALSE))</f>
        <v/>
      </c>
      <c r="AR64" s="67" t="str">
        <f>IF(AR63="","",VLOOKUP(AR63,'[1]シフト記号表（勤務時間帯）'!$D$6:$X$47,21,FALSE))</f>
        <v/>
      </c>
      <c r="AS64" s="67" t="str">
        <f>IF(AS63="","",VLOOKUP(AS63,'[1]シフト記号表（勤務時間帯）'!$D$6:$X$47,21,FALSE))</f>
        <v/>
      </c>
      <c r="AT64" s="67" t="str">
        <f>IF(AT63="","",VLOOKUP(AT63,'[1]シフト記号表（勤務時間帯）'!$D$6:$X$47,21,FALSE))</f>
        <v/>
      </c>
      <c r="AU64" s="67" t="str">
        <f>IF(AU63="","",VLOOKUP(AU63,'[1]シフト記号表（勤務時間帯）'!$D$6:$X$47,21,FALSE))</f>
        <v/>
      </c>
      <c r="AV64" s="68" t="str">
        <f>IF(AV63="","",VLOOKUP(AV63,'[1]シフト記号表（勤務時間帯）'!$D$6:$X$47,21,FALSE))</f>
        <v/>
      </c>
      <c r="AW64" s="66" t="str">
        <f>IF(AW63="","",VLOOKUP(AW63,'[1]シフト記号表（勤務時間帯）'!$D$6:$X$47,21,FALSE))</f>
        <v/>
      </c>
      <c r="AX64" s="67" t="str">
        <f>IF(AX63="","",VLOOKUP(AX63,'[1]シフト記号表（勤務時間帯）'!$D$6:$X$47,21,FALSE))</f>
        <v/>
      </c>
      <c r="AY64" s="67" t="str">
        <f>IF(AY63="","",VLOOKUP(AY63,'[1]シフト記号表（勤務時間帯）'!$D$6:$X$47,21,FALSE))</f>
        <v/>
      </c>
      <c r="AZ64" s="179">
        <f>IF($BC$3="４週",SUM(U64:AV64),IF($BC$3="暦月",SUM(U64:AY64),""))</f>
        <v>0</v>
      </c>
      <c r="BA64" s="180"/>
      <c r="BB64" s="181">
        <f>IF($BC$3="４週",AZ64/4,IF($BC$3="暦月",(AZ64/($BC$8/7)),""))</f>
        <v>0</v>
      </c>
      <c r="BC64" s="180"/>
      <c r="BD64" s="176"/>
      <c r="BE64" s="177"/>
      <c r="BF64" s="177"/>
      <c r="BG64" s="177"/>
      <c r="BH64" s="178"/>
    </row>
    <row r="65" spans="2:60" ht="20.25" hidden="1" customHeight="1" x14ac:dyDescent="0.15">
      <c r="B65" s="69"/>
      <c r="C65" s="218"/>
      <c r="D65" s="219"/>
      <c r="E65" s="220"/>
      <c r="F65" s="70"/>
      <c r="G65" s="71">
        <f>C63</f>
        <v>0</v>
      </c>
      <c r="H65" s="221"/>
      <c r="I65" s="222"/>
      <c r="J65" s="223"/>
      <c r="K65" s="223"/>
      <c r="L65" s="224"/>
      <c r="M65" s="225"/>
      <c r="N65" s="226"/>
      <c r="O65" s="227"/>
      <c r="P65" s="96" t="s">
        <v>43</v>
      </c>
      <c r="Q65" s="97"/>
      <c r="R65" s="97"/>
      <c r="S65" s="98"/>
      <c r="T65" s="99"/>
      <c r="U65" s="76" t="str">
        <f>IF(U63="","",VLOOKUP(U63,'[1]シフト記号表（勤務時間帯）'!$D$6:$Z$47,23,FALSE))</f>
        <v/>
      </c>
      <c r="V65" s="77" t="str">
        <f>IF(V63="","",VLOOKUP(V63,'[1]シフト記号表（勤務時間帯）'!$D$6:$Z$47,23,FALSE))</f>
        <v/>
      </c>
      <c r="W65" s="77" t="str">
        <f>IF(W63="","",VLOOKUP(W63,'[1]シフト記号表（勤務時間帯）'!$D$6:$Z$47,23,FALSE))</f>
        <v/>
      </c>
      <c r="X65" s="77" t="str">
        <f>IF(X63="","",VLOOKUP(X63,'[1]シフト記号表（勤務時間帯）'!$D$6:$Z$47,23,FALSE))</f>
        <v/>
      </c>
      <c r="Y65" s="77" t="str">
        <f>IF(Y63="","",VLOOKUP(Y63,'[1]シフト記号表（勤務時間帯）'!$D$6:$Z$47,23,FALSE))</f>
        <v/>
      </c>
      <c r="Z65" s="77" t="str">
        <f>IF(Z63="","",VLOOKUP(Z63,'[1]シフト記号表（勤務時間帯）'!$D$6:$Z$47,23,FALSE))</f>
        <v/>
      </c>
      <c r="AA65" s="78" t="str">
        <f>IF(AA63="","",VLOOKUP(AA63,'[1]シフト記号表（勤務時間帯）'!$D$6:$Z$47,23,FALSE))</f>
        <v/>
      </c>
      <c r="AB65" s="76" t="str">
        <f>IF(AB63="","",VLOOKUP(AB63,'[1]シフト記号表（勤務時間帯）'!$D$6:$Z$47,23,FALSE))</f>
        <v/>
      </c>
      <c r="AC65" s="77" t="str">
        <f>IF(AC63="","",VLOOKUP(AC63,'[1]シフト記号表（勤務時間帯）'!$D$6:$Z$47,23,FALSE))</f>
        <v/>
      </c>
      <c r="AD65" s="77" t="str">
        <f>IF(AD63="","",VLOOKUP(AD63,'[1]シフト記号表（勤務時間帯）'!$D$6:$Z$47,23,FALSE))</f>
        <v/>
      </c>
      <c r="AE65" s="77" t="str">
        <f>IF(AE63="","",VLOOKUP(AE63,'[1]シフト記号表（勤務時間帯）'!$D$6:$Z$47,23,FALSE))</f>
        <v/>
      </c>
      <c r="AF65" s="77" t="str">
        <f>IF(AF63="","",VLOOKUP(AF63,'[1]シフト記号表（勤務時間帯）'!$D$6:$Z$47,23,FALSE))</f>
        <v/>
      </c>
      <c r="AG65" s="77" t="str">
        <f>IF(AG63="","",VLOOKUP(AG63,'[1]シフト記号表（勤務時間帯）'!$D$6:$Z$47,23,FALSE))</f>
        <v/>
      </c>
      <c r="AH65" s="78" t="str">
        <f>IF(AH63="","",VLOOKUP(AH63,'[1]シフト記号表（勤務時間帯）'!$D$6:$Z$47,23,FALSE))</f>
        <v/>
      </c>
      <c r="AI65" s="76" t="str">
        <f>IF(AI63="","",VLOOKUP(AI63,'[1]シフト記号表（勤務時間帯）'!$D$6:$Z$47,23,FALSE))</f>
        <v/>
      </c>
      <c r="AJ65" s="77" t="str">
        <f>IF(AJ63="","",VLOOKUP(AJ63,'[1]シフト記号表（勤務時間帯）'!$D$6:$Z$47,23,FALSE))</f>
        <v/>
      </c>
      <c r="AK65" s="77" t="str">
        <f>IF(AK63="","",VLOOKUP(AK63,'[1]シフト記号表（勤務時間帯）'!$D$6:$Z$47,23,FALSE))</f>
        <v/>
      </c>
      <c r="AL65" s="77" t="str">
        <f>IF(AL63="","",VLOOKUP(AL63,'[1]シフト記号表（勤務時間帯）'!$D$6:$Z$47,23,FALSE))</f>
        <v/>
      </c>
      <c r="AM65" s="77" t="str">
        <f>IF(AM63="","",VLOOKUP(AM63,'[1]シフト記号表（勤務時間帯）'!$D$6:$Z$47,23,FALSE))</f>
        <v/>
      </c>
      <c r="AN65" s="77" t="str">
        <f>IF(AN63="","",VLOOKUP(AN63,'[1]シフト記号表（勤務時間帯）'!$D$6:$Z$47,23,FALSE))</f>
        <v/>
      </c>
      <c r="AO65" s="78" t="str">
        <f>IF(AO63="","",VLOOKUP(AO63,'[1]シフト記号表（勤務時間帯）'!$D$6:$Z$47,23,FALSE))</f>
        <v/>
      </c>
      <c r="AP65" s="76" t="str">
        <f>IF(AP63="","",VLOOKUP(AP63,'[1]シフト記号表（勤務時間帯）'!$D$6:$Z$47,23,FALSE))</f>
        <v/>
      </c>
      <c r="AQ65" s="77" t="str">
        <f>IF(AQ63="","",VLOOKUP(AQ63,'[1]シフト記号表（勤務時間帯）'!$D$6:$Z$47,23,FALSE))</f>
        <v/>
      </c>
      <c r="AR65" s="77" t="str">
        <f>IF(AR63="","",VLOOKUP(AR63,'[1]シフト記号表（勤務時間帯）'!$D$6:$Z$47,23,FALSE))</f>
        <v/>
      </c>
      <c r="AS65" s="77" t="str">
        <f>IF(AS63="","",VLOOKUP(AS63,'[1]シフト記号表（勤務時間帯）'!$D$6:$Z$47,23,FALSE))</f>
        <v/>
      </c>
      <c r="AT65" s="77" t="str">
        <f>IF(AT63="","",VLOOKUP(AT63,'[1]シフト記号表（勤務時間帯）'!$D$6:$Z$47,23,FALSE))</f>
        <v/>
      </c>
      <c r="AU65" s="77" t="str">
        <f>IF(AU63="","",VLOOKUP(AU63,'[1]シフト記号表（勤務時間帯）'!$D$6:$Z$47,23,FALSE))</f>
        <v/>
      </c>
      <c r="AV65" s="78" t="str">
        <f>IF(AV63="","",VLOOKUP(AV63,'[1]シフト記号表（勤務時間帯）'!$D$6:$Z$47,23,FALSE))</f>
        <v/>
      </c>
      <c r="AW65" s="76" t="str">
        <f>IF(AW63="","",VLOOKUP(AW63,'[1]シフト記号表（勤務時間帯）'!$D$6:$Z$47,23,FALSE))</f>
        <v/>
      </c>
      <c r="AX65" s="77" t="str">
        <f>IF(AX63="","",VLOOKUP(AX63,'[1]シフト記号表（勤務時間帯）'!$D$6:$Z$47,23,FALSE))</f>
        <v/>
      </c>
      <c r="AY65" s="77" t="str">
        <f>IF(AY63="","",VLOOKUP(AY63,'[1]シフト記号表（勤務時間帯）'!$D$6:$Z$47,23,FALSE))</f>
        <v/>
      </c>
      <c r="AZ65" s="182">
        <f>IF($BC$3="４週",SUM(U65:AV65),IF($BC$3="暦月",SUM(U65:AY65),""))</f>
        <v>0</v>
      </c>
      <c r="BA65" s="183"/>
      <c r="BB65" s="184">
        <f>IF($BC$3="４週",AZ65/4,IF($BC$3="暦月",(AZ65/($BC$8/7)),""))</f>
        <v>0</v>
      </c>
      <c r="BC65" s="183"/>
      <c r="BD65" s="185"/>
      <c r="BE65" s="186"/>
      <c r="BF65" s="186"/>
      <c r="BG65" s="186"/>
      <c r="BH65" s="187"/>
    </row>
    <row r="66" spans="2:60" ht="20.25" hidden="1" customHeight="1" x14ac:dyDescent="0.15">
      <c r="B66" s="79"/>
      <c r="C66" s="188"/>
      <c r="D66" s="189"/>
      <c r="E66" s="190"/>
      <c r="F66" s="60"/>
      <c r="G66" s="61"/>
      <c r="H66" s="197"/>
      <c r="I66" s="199"/>
      <c r="J66" s="200"/>
      <c r="K66" s="200"/>
      <c r="L66" s="201"/>
      <c r="M66" s="208"/>
      <c r="N66" s="209"/>
      <c r="O66" s="210"/>
      <c r="P66" s="100" t="s">
        <v>41</v>
      </c>
      <c r="Q66" s="101"/>
      <c r="R66" s="101"/>
      <c r="S66" s="102"/>
      <c r="T66" s="103"/>
      <c r="U66" s="86"/>
      <c r="V66" s="87"/>
      <c r="W66" s="87"/>
      <c r="X66" s="87"/>
      <c r="Y66" s="87"/>
      <c r="Z66" s="87"/>
      <c r="AA66" s="88"/>
      <c r="AB66" s="86"/>
      <c r="AC66" s="87"/>
      <c r="AD66" s="87"/>
      <c r="AE66" s="87"/>
      <c r="AF66" s="87"/>
      <c r="AG66" s="87"/>
      <c r="AH66" s="88"/>
      <c r="AI66" s="86"/>
      <c r="AJ66" s="87"/>
      <c r="AK66" s="87"/>
      <c r="AL66" s="87"/>
      <c r="AM66" s="87"/>
      <c r="AN66" s="87"/>
      <c r="AO66" s="88"/>
      <c r="AP66" s="86"/>
      <c r="AQ66" s="87"/>
      <c r="AR66" s="87"/>
      <c r="AS66" s="87"/>
      <c r="AT66" s="87"/>
      <c r="AU66" s="87"/>
      <c r="AV66" s="88"/>
      <c r="AW66" s="86"/>
      <c r="AX66" s="87"/>
      <c r="AY66" s="87"/>
      <c r="AZ66" s="217"/>
      <c r="BA66" s="172"/>
      <c r="BB66" s="171"/>
      <c r="BC66" s="172"/>
      <c r="BD66" s="173"/>
      <c r="BE66" s="174"/>
      <c r="BF66" s="174"/>
      <c r="BG66" s="174"/>
      <c r="BH66" s="175"/>
    </row>
    <row r="67" spans="2:60" ht="20.25" hidden="1" customHeight="1" x14ac:dyDescent="0.15">
      <c r="B67" s="59">
        <f>B64+1</f>
        <v>16</v>
      </c>
      <c r="C67" s="191"/>
      <c r="D67" s="192"/>
      <c r="E67" s="193"/>
      <c r="F67" s="60">
        <f>C66</f>
        <v>0</v>
      </c>
      <c r="G67" s="61"/>
      <c r="H67" s="197"/>
      <c r="I67" s="202"/>
      <c r="J67" s="203"/>
      <c r="K67" s="203"/>
      <c r="L67" s="204"/>
      <c r="M67" s="211"/>
      <c r="N67" s="212"/>
      <c r="O67" s="213"/>
      <c r="P67" s="62" t="s">
        <v>42</v>
      </c>
      <c r="Q67" s="63"/>
      <c r="R67" s="63"/>
      <c r="S67" s="64"/>
      <c r="T67" s="65"/>
      <c r="U67" s="66" t="str">
        <f>IF(U66="","",VLOOKUP(U66,'[1]シフト記号表（勤務時間帯）'!$D$6:$X$47,21,FALSE))</f>
        <v/>
      </c>
      <c r="V67" s="67" t="str">
        <f>IF(V66="","",VLOOKUP(V66,'[1]シフト記号表（勤務時間帯）'!$D$6:$X$47,21,FALSE))</f>
        <v/>
      </c>
      <c r="W67" s="67" t="str">
        <f>IF(W66="","",VLOOKUP(W66,'[1]シフト記号表（勤務時間帯）'!$D$6:$X$47,21,FALSE))</f>
        <v/>
      </c>
      <c r="X67" s="67" t="str">
        <f>IF(X66="","",VLOOKUP(X66,'[1]シフト記号表（勤務時間帯）'!$D$6:$X$47,21,FALSE))</f>
        <v/>
      </c>
      <c r="Y67" s="67" t="str">
        <f>IF(Y66="","",VLOOKUP(Y66,'[1]シフト記号表（勤務時間帯）'!$D$6:$X$47,21,FALSE))</f>
        <v/>
      </c>
      <c r="Z67" s="67" t="str">
        <f>IF(Z66="","",VLOOKUP(Z66,'[1]シフト記号表（勤務時間帯）'!$D$6:$X$47,21,FALSE))</f>
        <v/>
      </c>
      <c r="AA67" s="68" t="str">
        <f>IF(AA66="","",VLOOKUP(AA66,'[1]シフト記号表（勤務時間帯）'!$D$6:$X$47,21,FALSE))</f>
        <v/>
      </c>
      <c r="AB67" s="66" t="str">
        <f>IF(AB66="","",VLOOKUP(AB66,'[1]シフト記号表（勤務時間帯）'!$D$6:$X$47,21,FALSE))</f>
        <v/>
      </c>
      <c r="AC67" s="67" t="str">
        <f>IF(AC66="","",VLOOKUP(AC66,'[1]シフト記号表（勤務時間帯）'!$D$6:$X$47,21,FALSE))</f>
        <v/>
      </c>
      <c r="AD67" s="67" t="str">
        <f>IF(AD66="","",VLOOKUP(AD66,'[1]シフト記号表（勤務時間帯）'!$D$6:$X$47,21,FALSE))</f>
        <v/>
      </c>
      <c r="AE67" s="67" t="str">
        <f>IF(AE66="","",VLOOKUP(AE66,'[1]シフト記号表（勤務時間帯）'!$D$6:$X$47,21,FALSE))</f>
        <v/>
      </c>
      <c r="AF67" s="67" t="str">
        <f>IF(AF66="","",VLOOKUP(AF66,'[1]シフト記号表（勤務時間帯）'!$D$6:$X$47,21,FALSE))</f>
        <v/>
      </c>
      <c r="AG67" s="67" t="str">
        <f>IF(AG66="","",VLOOKUP(AG66,'[1]シフト記号表（勤務時間帯）'!$D$6:$X$47,21,FALSE))</f>
        <v/>
      </c>
      <c r="AH67" s="68" t="str">
        <f>IF(AH66="","",VLOOKUP(AH66,'[1]シフト記号表（勤務時間帯）'!$D$6:$X$47,21,FALSE))</f>
        <v/>
      </c>
      <c r="AI67" s="66" t="str">
        <f>IF(AI66="","",VLOOKUP(AI66,'[1]シフト記号表（勤務時間帯）'!$D$6:$X$47,21,FALSE))</f>
        <v/>
      </c>
      <c r="AJ67" s="67" t="str">
        <f>IF(AJ66="","",VLOOKUP(AJ66,'[1]シフト記号表（勤務時間帯）'!$D$6:$X$47,21,FALSE))</f>
        <v/>
      </c>
      <c r="AK67" s="67" t="str">
        <f>IF(AK66="","",VLOOKUP(AK66,'[1]シフト記号表（勤務時間帯）'!$D$6:$X$47,21,FALSE))</f>
        <v/>
      </c>
      <c r="AL67" s="67" t="str">
        <f>IF(AL66="","",VLOOKUP(AL66,'[1]シフト記号表（勤務時間帯）'!$D$6:$X$47,21,FALSE))</f>
        <v/>
      </c>
      <c r="AM67" s="67" t="str">
        <f>IF(AM66="","",VLOOKUP(AM66,'[1]シフト記号表（勤務時間帯）'!$D$6:$X$47,21,FALSE))</f>
        <v/>
      </c>
      <c r="AN67" s="67" t="str">
        <f>IF(AN66="","",VLOOKUP(AN66,'[1]シフト記号表（勤務時間帯）'!$D$6:$X$47,21,FALSE))</f>
        <v/>
      </c>
      <c r="AO67" s="68" t="str">
        <f>IF(AO66="","",VLOOKUP(AO66,'[1]シフト記号表（勤務時間帯）'!$D$6:$X$47,21,FALSE))</f>
        <v/>
      </c>
      <c r="AP67" s="66" t="str">
        <f>IF(AP66="","",VLOOKUP(AP66,'[1]シフト記号表（勤務時間帯）'!$D$6:$X$47,21,FALSE))</f>
        <v/>
      </c>
      <c r="AQ67" s="67" t="str">
        <f>IF(AQ66="","",VLOOKUP(AQ66,'[1]シフト記号表（勤務時間帯）'!$D$6:$X$47,21,FALSE))</f>
        <v/>
      </c>
      <c r="AR67" s="67" t="str">
        <f>IF(AR66="","",VLOOKUP(AR66,'[1]シフト記号表（勤務時間帯）'!$D$6:$X$47,21,FALSE))</f>
        <v/>
      </c>
      <c r="AS67" s="67" t="str">
        <f>IF(AS66="","",VLOOKUP(AS66,'[1]シフト記号表（勤務時間帯）'!$D$6:$X$47,21,FALSE))</f>
        <v/>
      </c>
      <c r="AT67" s="67" t="str">
        <f>IF(AT66="","",VLOOKUP(AT66,'[1]シフト記号表（勤務時間帯）'!$D$6:$X$47,21,FALSE))</f>
        <v/>
      </c>
      <c r="AU67" s="67" t="str">
        <f>IF(AU66="","",VLOOKUP(AU66,'[1]シフト記号表（勤務時間帯）'!$D$6:$X$47,21,FALSE))</f>
        <v/>
      </c>
      <c r="AV67" s="68" t="str">
        <f>IF(AV66="","",VLOOKUP(AV66,'[1]シフト記号表（勤務時間帯）'!$D$6:$X$47,21,FALSE))</f>
        <v/>
      </c>
      <c r="AW67" s="66" t="str">
        <f>IF(AW66="","",VLOOKUP(AW66,'[1]シフト記号表（勤務時間帯）'!$D$6:$X$47,21,FALSE))</f>
        <v/>
      </c>
      <c r="AX67" s="67" t="str">
        <f>IF(AX66="","",VLOOKUP(AX66,'[1]シフト記号表（勤務時間帯）'!$D$6:$X$47,21,FALSE))</f>
        <v/>
      </c>
      <c r="AY67" s="67" t="str">
        <f>IF(AY66="","",VLOOKUP(AY66,'[1]シフト記号表（勤務時間帯）'!$D$6:$X$47,21,FALSE))</f>
        <v/>
      </c>
      <c r="AZ67" s="179">
        <f>IF($BC$3="４週",SUM(U67:AV67),IF($BC$3="暦月",SUM(U67:AY67),""))</f>
        <v>0</v>
      </c>
      <c r="BA67" s="180"/>
      <c r="BB67" s="181">
        <f>IF($BC$3="４週",AZ67/4,IF($BC$3="暦月",(AZ67/($BC$8/7)),""))</f>
        <v>0</v>
      </c>
      <c r="BC67" s="180"/>
      <c r="BD67" s="176"/>
      <c r="BE67" s="177"/>
      <c r="BF67" s="177"/>
      <c r="BG67" s="177"/>
      <c r="BH67" s="178"/>
    </row>
    <row r="68" spans="2:60" ht="20.25" hidden="1" customHeight="1" thickBot="1" x14ac:dyDescent="0.2">
      <c r="B68" s="59"/>
      <c r="C68" s="194"/>
      <c r="D68" s="195"/>
      <c r="E68" s="196"/>
      <c r="F68" s="104"/>
      <c r="G68" s="105">
        <f>C66</f>
        <v>0</v>
      </c>
      <c r="H68" s="198"/>
      <c r="I68" s="205"/>
      <c r="J68" s="206"/>
      <c r="K68" s="206"/>
      <c r="L68" s="207"/>
      <c r="M68" s="214"/>
      <c r="N68" s="215"/>
      <c r="O68" s="216"/>
      <c r="P68" s="106" t="s">
        <v>43</v>
      </c>
      <c r="Q68" s="107"/>
      <c r="R68" s="107"/>
      <c r="S68" s="108"/>
      <c r="T68" s="109"/>
      <c r="U68" s="76" t="str">
        <f>IF(U66="","",VLOOKUP(U66,'[1]シフト記号表（勤務時間帯）'!$D$6:$Z$47,23,FALSE))</f>
        <v/>
      </c>
      <c r="V68" s="77" t="str">
        <f>IF(V66="","",VLOOKUP(V66,'[1]シフト記号表（勤務時間帯）'!$D$6:$Z$47,23,FALSE))</f>
        <v/>
      </c>
      <c r="W68" s="77" t="str">
        <f>IF(W66="","",VLOOKUP(W66,'[1]シフト記号表（勤務時間帯）'!$D$6:$Z$47,23,FALSE))</f>
        <v/>
      </c>
      <c r="X68" s="77" t="str">
        <f>IF(X66="","",VLOOKUP(X66,'[1]シフト記号表（勤務時間帯）'!$D$6:$Z$47,23,FALSE))</f>
        <v/>
      </c>
      <c r="Y68" s="77" t="str">
        <f>IF(Y66="","",VLOOKUP(Y66,'[1]シフト記号表（勤務時間帯）'!$D$6:$Z$47,23,FALSE))</f>
        <v/>
      </c>
      <c r="Z68" s="77" t="str">
        <f>IF(Z66="","",VLOOKUP(Z66,'[1]シフト記号表（勤務時間帯）'!$D$6:$Z$47,23,FALSE))</f>
        <v/>
      </c>
      <c r="AA68" s="78" t="str">
        <f>IF(AA66="","",VLOOKUP(AA66,'[1]シフト記号表（勤務時間帯）'!$D$6:$Z$47,23,FALSE))</f>
        <v/>
      </c>
      <c r="AB68" s="76" t="str">
        <f>IF(AB66="","",VLOOKUP(AB66,'[1]シフト記号表（勤務時間帯）'!$D$6:$Z$47,23,FALSE))</f>
        <v/>
      </c>
      <c r="AC68" s="77" t="str">
        <f>IF(AC66="","",VLOOKUP(AC66,'[1]シフト記号表（勤務時間帯）'!$D$6:$Z$47,23,FALSE))</f>
        <v/>
      </c>
      <c r="AD68" s="77" t="str">
        <f>IF(AD66="","",VLOOKUP(AD66,'[1]シフト記号表（勤務時間帯）'!$D$6:$Z$47,23,FALSE))</f>
        <v/>
      </c>
      <c r="AE68" s="77" t="str">
        <f>IF(AE66="","",VLOOKUP(AE66,'[1]シフト記号表（勤務時間帯）'!$D$6:$Z$47,23,FALSE))</f>
        <v/>
      </c>
      <c r="AF68" s="77" t="str">
        <f>IF(AF66="","",VLOOKUP(AF66,'[1]シフト記号表（勤務時間帯）'!$D$6:$Z$47,23,FALSE))</f>
        <v/>
      </c>
      <c r="AG68" s="77" t="str">
        <f>IF(AG66="","",VLOOKUP(AG66,'[1]シフト記号表（勤務時間帯）'!$D$6:$Z$47,23,FALSE))</f>
        <v/>
      </c>
      <c r="AH68" s="78" t="str">
        <f>IF(AH66="","",VLOOKUP(AH66,'[1]シフト記号表（勤務時間帯）'!$D$6:$Z$47,23,FALSE))</f>
        <v/>
      </c>
      <c r="AI68" s="76" t="str">
        <f>IF(AI66="","",VLOOKUP(AI66,'[1]シフト記号表（勤務時間帯）'!$D$6:$Z$47,23,FALSE))</f>
        <v/>
      </c>
      <c r="AJ68" s="77" t="str">
        <f>IF(AJ66="","",VLOOKUP(AJ66,'[1]シフト記号表（勤務時間帯）'!$D$6:$Z$47,23,FALSE))</f>
        <v/>
      </c>
      <c r="AK68" s="77" t="str">
        <f>IF(AK66="","",VLOOKUP(AK66,'[1]シフト記号表（勤務時間帯）'!$D$6:$Z$47,23,FALSE))</f>
        <v/>
      </c>
      <c r="AL68" s="77" t="str">
        <f>IF(AL66="","",VLOOKUP(AL66,'[1]シフト記号表（勤務時間帯）'!$D$6:$Z$47,23,FALSE))</f>
        <v/>
      </c>
      <c r="AM68" s="77" t="str">
        <f>IF(AM66="","",VLOOKUP(AM66,'[1]シフト記号表（勤務時間帯）'!$D$6:$Z$47,23,FALSE))</f>
        <v/>
      </c>
      <c r="AN68" s="77" t="str">
        <f>IF(AN66="","",VLOOKUP(AN66,'[1]シフト記号表（勤務時間帯）'!$D$6:$Z$47,23,FALSE))</f>
        <v/>
      </c>
      <c r="AO68" s="78" t="str">
        <f>IF(AO66="","",VLOOKUP(AO66,'[1]シフト記号表（勤務時間帯）'!$D$6:$Z$47,23,FALSE))</f>
        <v/>
      </c>
      <c r="AP68" s="76" t="str">
        <f>IF(AP66="","",VLOOKUP(AP66,'[1]シフト記号表（勤務時間帯）'!$D$6:$Z$47,23,FALSE))</f>
        <v/>
      </c>
      <c r="AQ68" s="77" t="str">
        <f>IF(AQ66="","",VLOOKUP(AQ66,'[1]シフト記号表（勤務時間帯）'!$D$6:$Z$47,23,FALSE))</f>
        <v/>
      </c>
      <c r="AR68" s="77" t="str">
        <f>IF(AR66="","",VLOOKUP(AR66,'[1]シフト記号表（勤務時間帯）'!$D$6:$Z$47,23,FALSE))</f>
        <v/>
      </c>
      <c r="AS68" s="77" t="str">
        <f>IF(AS66="","",VLOOKUP(AS66,'[1]シフト記号表（勤務時間帯）'!$D$6:$Z$47,23,FALSE))</f>
        <v/>
      </c>
      <c r="AT68" s="77" t="str">
        <f>IF(AT66="","",VLOOKUP(AT66,'[1]シフト記号表（勤務時間帯）'!$D$6:$Z$47,23,FALSE))</f>
        <v/>
      </c>
      <c r="AU68" s="77" t="str">
        <f>IF(AU66="","",VLOOKUP(AU66,'[1]シフト記号表（勤務時間帯）'!$D$6:$Z$47,23,FALSE))</f>
        <v/>
      </c>
      <c r="AV68" s="78" t="str">
        <f>IF(AV66="","",VLOOKUP(AV66,'[1]シフト記号表（勤務時間帯）'!$D$6:$Z$47,23,FALSE))</f>
        <v/>
      </c>
      <c r="AW68" s="76" t="str">
        <f>IF(AW66="","",VLOOKUP(AW66,'[1]シフト記号表（勤務時間帯）'!$D$6:$Z$47,23,FALSE))</f>
        <v/>
      </c>
      <c r="AX68" s="77" t="str">
        <f>IF(AX66="","",VLOOKUP(AX66,'[1]シフト記号表（勤務時間帯）'!$D$6:$Z$47,23,FALSE))</f>
        <v/>
      </c>
      <c r="AY68" s="77" t="str">
        <f>IF(AY66="","",VLOOKUP(AY66,'[1]シフト記号表（勤務時間帯）'!$D$6:$Z$47,23,FALSE))</f>
        <v/>
      </c>
      <c r="AZ68" s="182">
        <f>IF($BC$3="４週",SUM(U68:AV68),IF($BC$3="暦月",SUM(U68:AY68),""))</f>
        <v>0</v>
      </c>
      <c r="BA68" s="183"/>
      <c r="BB68" s="184">
        <f>IF($BC$3="４週",AZ68/4,IF($BC$3="暦月",(AZ68/($BC$8/7)),""))</f>
        <v>0</v>
      </c>
      <c r="BC68" s="183"/>
      <c r="BD68" s="176"/>
      <c r="BE68" s="177"/>
      <c r="BF68" s="177"/>
      <c r="BG68" s="177"/>
      <c r="BH68" s="178"/>
    </row>
    <row r="69" spans="2:60" ht="20.25" customHeight="1" x14ac:dyDescent="0.15">
      <c r="B69" s="143" t="s">
        <v>48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5"/>
      <c r="U69" s="110"/>
      <c r="V69" s="111"/>
      <c r="W69" s="111"/>
      <c r="X69" s="111"/>
      <c r="Y69" s="111"/>
      <c r="Z69" s="111"/>
      <c r="AA69" s="112"/>
      <c r="AB69" s="113"/>
      <c r="AC69" s="111"/>
      <c r="AD69" s="111"/>
      <c r="AE69" s="111"/>
      <c r="AF69" s="111"/>
      <c r="AG69" s="111"/>
      <c r="AH69" s="112"/>
      <c r="AI69" s="113"/>
      <c r="AJ69" s="111"/>
      <c r="AK69" s="111"/>
      <c r="AL69" s="111"/>
      <c r="AM69" s="111"/>
      <c r="AN69" s="111"/>
      <c r="AO69" s="112"/>
      <c r="AP69" s="113"/>
      <c r="AQ69" s="111"/>
      <c r="AR69" s="111"/>
      <c r="AS69" s="111"/>
      <c r="AT69" s="111"/>
      <c r="AU69" s="111"/>
      <c r="AV69" s="112"/>
      <c r="AW69" s="113"/>
      <c r="AX69" s="111"/>
      <c r="AY69" s="114"/>
      <c r="AZ69" s="146"/>
      <c r="BA69" s="147"/>
      <c r="BB69" s="152"/>
      <c r="BC69" s="153"/>
      <c r="BD69" s="153"/>
      <c r="BE69" s="153"/>
      <c r="BF69" s="153"/>
      <c r="BG69" s="153"/>
      <c r="BH69" s="154"/>
    </row>
    <row r="70" spans="2:60" ht="20.25" customHeight="1" x14ac:dyDescent="0.15">
      <c r="B70" s="161" t="s">
        <v>49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3"/>
      <c r="U70" s="115"/>
      <c r="V70" s="116"/>
      <c r="W70" s="116"/>
      <c r="X70" s="116"/>
      <c r="Y70" s="116"/>
      <c r="Z70" s="116"/>
      <c r="AA70" s="117"/>
      <c r="AB70" s="118"/>
      <c r="AC70" s="116"/>
      <c r="AD70" s="116"/>
      <c r="AE70" s="116"/>
      <c r="AF70" s="116"/>
      <c r="AG70" s="116"/>
      <c r="AH70" s="117"/>
      <c r="AI70" s="118"/>
      <c r="AJ70" s="116"/>
      <c r="AK70" s="116"/>
      <c r="AL70" s="116"/>
      <c r="AM70" s="116"/>
      <c r="AN70" s="116"/>
      <c r="AO70" s="117"/>
      <c r="AP70" s="118"/>
      <c r="AQ70" s="116"/>
      <c r="AR70" s="116"/>
      <c r="AS70" s="116"/>
      <c r="AT70" s="116"/>
      <c r="AU70" s="116"/>
      <c r="AV70" s="117"/>
      <c r="AW70" s="118"/>
      <c r="AX70" s="116"/>
      <c r="AY70" s="119"/>
      <c r="AZ70" s="148"/>
      <c r="BA70" s="149"/>
      <c r="BB70" s="155"/>
      <c r="BC70" s="156"/>
      <c r="BD70" s="156"/>
      <c r="BE70" s="156"/>
      <c r="BF70" s="156"/>
      <c r="BG70" s="156"/>
      <c r="BH70" s="157"/>
    </row>
    <row r="71" spans="2:60" ht="20.25" customHeight="1" x14ac:dyDescent="0.15">
      <c r="B71" s="161" t="s">
        <v>44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3"/>
      <c r="U71" s="115"/>
      <c r="V71" s="116"/>
      <c r="W71" s="116"/>
      <c r="X71" s="116"/>
      <c r="Y71" s="116"/>
      <c r="Z71" s="116"/>
      <c r="AA71" s="120"/>
      <c r="AB71" s="121"/>
      <c r="AC71" s="116"/>
      <c r="AD71" s="116"/>
      <c r="AE71" s="116"/>
      <c r="AF71" s="116"/>
      <c r="AG71" s="116"/>
      <c r="AH71" s="120"/>
      <c r="AI71" s="121"/>
      <c r="AJ71" s="116"/>
      <c r="AK71" s="116"/>
      <c r="AL71" s="116"/>
      <c r="AM71" s="116"/>
      <c r="AN71" s="116"/>
      <c r="AO71" s="120"/>
      <c r="AP71" s="121"/>
      <c r="AQ71" s="116"/>
      <c r="AR71" s="116"/>
      <c r="AS71" s="116"/>
      <c r="AT71" s="116"/>
      <c r="AU71" s="116"/>
      <c r="AV71" s="120"/>
      <c r="AW71" s="121"/>
      <c r="AX71" s="116"/>
      <c r="AY71" s="119"/>
      <c r="AZ71" s="148"/>
      <c r="BA71" s="149"/>
      <c r="BB71" s="155"/>
      <c r="BC71" s="156"/>
      <c r="BD71" s="156"/>
      <c r="BE71" s="156"/>
      <c r="BF71" s="156"/>
      <c r="BG71" s="156"/>
      <c r="BH71" s="157"/>
    </row>
    <row r="72" spans="2:60" ht="20.25" customHeight="1" x14ac:dyDescent="0.15">
      <c r="B72" s="161" t="s">
        <v>45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3"/>
      <c r="U72" s="115"/>
      <c r="V72" s="116"/>
      <c r="W72" s="116"/>
      <c r="X72" s="116"/>
      <c r="Y72" s="116"/>
      <c r="Z72" s="116"/>
      <c r="AA72" s="120"/>
      <c r="AB72" s="121"/>
      <c r="AC72" s="116"/>
      <c r="AD72" s="116"/>
      <c r="AE72" s="116"/>
      <c r="AF72" s="116"/>
      <c r="AG72" s="116"/>
      <c r="AH72" s="120"/>
      <c r="AI72" s="121"/>
      <c r="AJ72" s="116"/>
      <c r="AK72" s="116"/>
      <c r="AL72" s="116"/>
      <c r="AM72" s="116"/>
      <c r="AN72" s="116"/>
      <c r="AO72" s="120"/>
      <c r="AP72" s="121"/>
      <c r="AQ72" s="116"/>
      <c r="AR72" s="116"/>
      <c r="AS72" s="116"/>
      <c r="AT72" s="116"/>
      <c r="AU72" s="116"/>
      <c r="AV72" s="120"/>
      <c r="AW72" s="121"/>
      <c r="AX72" s="116"/>
      <c r="AY72" s="119"/>
      <c r="AZ72" s="150"/>
      <c r="BA72" s="151"/>
      <c r="BB72" s="155"/>
      <c r="BC72" s="156"/>
      <c r="BD72" s="156"/>
      <c r="BE72" s="156"/>
      <c r="BF72" s="156"/>
      <c r="BG72" s="156"/>
      <c r="BH72" s="157"/>
    </row>
    <row r="73" spans="2:60" ht="20.25" customHeight="1" x14ac:dyDescent="0.15">
      <c r="B73" s="161" t="s">
        <v>46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3"/>
      <c r="U73" s="122" t="str">
        <f t="shared" ref="U73:AY73" si="1">IF(SUMIF($F$21:$F$68,"介護従業者",U21:U68)=0,"",SUMIF($F$21:$F$68,"介護従業者",U21:U68))</f>
        <v/>
      </c>
      <c r="V73" s="123" t="str">
        <f t="shared" si="1"/>
        <v/>
      </c>
      <c r="W73" s="123" t="str">
        <f t="shared" si="1"/>
        <v/>
      </c>
      <c r="X73" s="123" t="str">
        <f t="shared" si="1"/>
        <v/>
      </c>
      <c r="Y73" s="123" t="str">
        <f t="shared" si="1"/>
        <v/>
      </c>
      <c r="Z73" s="123" t="str">
        <f t="shared" si="1"/>
        <v/>
      </c>
      <c r="AA73" s="124" t="str">
        <f t="shared" si="1"/>
        <v/>
      </c>
      <c r="AB73" s="122" t="str">
        <f t="shared" si="1"/>
        <v/>
      </c>
      <c r="AC73" s="123" t="str">
        <f t="shared" si="1"/>
        <v/>
      </c>
      <c r="AD73" s="123" t="str">
        <f t="shared" si="1"/>
        <v/>
      </c>
      <c r="AE73" s="123" t="str">
        <f t="shared" si="1"/>
        <v/>
      </c>
      <c r="AF73" s="123" t="str">
        <f t="shared" si="1"/>
        <v/>
      </c>
      <c r="AG73" s="123" t="str">
        <f t="shared" si="1"/>
        <v/>
      </c>
      <c r="AH73" s="124" t="str">
        <f t="shared" si="1"/>
        <v/>
      </c>
      <c r="AI73" s="122" t="str">
        <f t="shared" si="1"/>
        <v/>
      </c>
      <c r="AJ73" s="123" t="str">
        <f t="shared" si="1"/>
        <v/>
      </c>
      <c r="AK73" s="123" t="str">
        <f t="shared" si="1"/>
        <v/>
      </c>
      <c r="AL73" s="123" t="str">
        <f t="shared" si="1"/>
        <v/>
      </c>
      <c r="AM73" s="123" t="str">
        <f t="shared" si="1"/>
        <v/>
      </c>
      <c r="AN73" s="123" t="str">
        <f t="shared" si="1"/>
        <v/>
      </c>
      <c r="AO73" s="124" t="str">
        <f t="shared" si="1"/>
        <v/>
      </c>
      <c r="AP73" s="122" t="str">
        <f t="shared" si="1"/>
        <v/>
      </c>
      <c r="AQ73" s="123" t="str">
        <f t="shared" si="1"/>
        <v/>
      </c>
      <c r="AR73" s="123" t="str">
        <f t="shared" si="1"/>
        <v/>
      </c>
      <c r="AS73" s="123" t="str">
        <f t="shared" si="1"/>
        <v/>
      </c>
      <c r="AT73" s="123" t="str">
        <f t="shared" si="1"/>
        <v/>
      </c>
      <c r="AU73" s="123" t="str">
        <f t="shared" si="1"/>
        <v/>
      </c>
      <c r="AV73" s="124" t="str">
        <f t="shared" si="1"/>
        <v/>
      </c>
      <c r="AW73" s="122" t="str">
        <f t="shared" si="1"/>
        <v/>
      </c>
      <c r="AX73" s="123" t="str">
        <f t="shared" si="1"/>
        <v/>
      </c>
      <c r="AY73" s="123" t="str">
        <f t="shared" si="1"/>
        <v/>
      </c>
      <c r="AZ73" s="164">
        <f>IF($BC$3="４週",SUM(U73:AV73),IF($BC$3="暦月",SUM(U73:AY73),""))</f>
        <v>0</v>
      </c>
      <c r="BA73" s="165"/>
      <c r="BB73" s="155"/>
      <c r="BC73" s="156"/>
      <c r="BD73" s="156"/>
      <c r="BE73" s="156"/>
      <c r="BF73" s="156"/>
      <c r="BG73" s="156"/>
      <c r="BH73" s="157"/>
    </row>
    <row r="74" spans="2:60" ht="20.25" customHeight="1" thickBot="1" x14ac:dyDescent="0.2">
      <c r="B74" s="166" t="s">
        <v>47</v>
      </c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25" t="str">
        <f t="shared" ref="U74:AY74" si="2">IF(SUMIF($G$21:$G$68,"介護従業者",U21:U68)=0,"",SUMIF($G$21:$G$68,"介護従業者",U21:U68))</f>
        <v/>
      </c>
      <c r="V74" s="126" t="str">
        <f t="shared" si="2"/>
        <v/>
      </c>
      <c r="W74" s="126" t="str">
        <f t="shared" si="2"/>
        <v/>
      </c>
      <c r="X74" s="126" t="str">
        <f t="shared" si="2"/>
        <v/>
      </c>
      <c r="Y74" s="126" t="str">
        <f t="shared" si="2"/>
        <v/>
      </c>
      <c r="Z74" s="126" t="str">
        <f t="shared" si="2"/>
        <v/>
      </c>
      <c r="AA74" s="127" t="str">
        <f t="shared" si="2"/>
        <v/>
      </c>
      <c r="AB74" s="128" t="str">
        <f t="shared" si="2"/>
        <v/>
      </c>
      <c r="AC74" s="126" t="str">
        <f t="shared" si="2"/>
        <v/>
      </c>
      <c r="AD74" s="126" t="str">
        <f t="shared" si="2"/>
        <v/>
      </c>
      <c r="AE74" s="126" t="str">
        <f t="shared" si="2"/>
        <v/>
      </c>
      <c r="AF74" s="126" t="str">
        <f t="shared" si="2"/>
        <v/>
      </c>
      <c r="AG74" s="126" t="str">
        <f t="shared" si="2"/>
        <v/>
      </c>
      <c r="AH74" s="127" t="str">
        <f t="shared" si="2"/>
        <v/>
      </c>
      <c r="AI74" s="128" t="str">
        <f t="shared" si="2"/>
        <v/>
      </c>
      <c r="AJ74" s="126" t="str">
        <f t="shared" si="2"/>
        <v/>
      </c>
      <c r="AK74" s="126" t="str">
        <f t="shared" si="2"/>
        <v/>
      </c>
      <c r="AL74" s="126" t="str">
        <f t="shared" si="2"/>
        <v/>
      </c>
      <c r="AM74" s="126" t="str">
        <f t="shared" si="2"/>
        <v/>
      </c>
      <c r="AN74" s="126" t="str">
        <f t="shared" si="2"/>
        <v/>
      </c>
      <c r="AO74" s="127" t="str">
        <f t="shared" si="2"/>
        <v/>
      </c>
      <c r="AP74" s="128" t="str">
        <f t="shared" si="2"/>
        <v/>
      </c>
      <c r="AQ74" s="126" t="str">
        <f t="shared" si="2"/>
        <v/>
      </c>
      <c r="AR74" s="126" t="str">
        <f t="shared" si="2"/>
        <v/>
      </c>
      <c r="AS74" s="126" t="str">
        <f t="shared" si="2"/>
        <v/>
      </c>
      <c r="AT74" s="126" t="str">
        <f t="shared" si="2"/>
        <v/>
      </c>
      <c r="AU74" s="126" t="str">
        <f t="shared" si="2"/>
        <v/>
      </c>
      <c r="AV74" s="127" t="str">
        <f t="shared" si="2"/>
        <v/>
      </c>
      <c r="AW74" s="128" t="str">
        <f t="shared" si="2"/>
        <v/>
      </c>
      <c r="AX74" s="126" t="str">
        <f t="shared" si="2"/>
        <v/>
      </c>
      <c r="AY74" s="129" t="str">
        <f t="shared" si="2"/>
        <v/>
      </c>
      <c r="AZ74" s="169">
        <f>IF($BC$3="４週",SUM(U74:AV74),IF($BC$3="暦月",SUM(U74:AY74),""))</f>
        <v>0</v>
      </c>
      <c r="BA74" s="170"/>
      <c r="BB74" s="158"/>
      <c r="BC74" s="159"/>
      <c r="BD74" s="159"/>
      <c r="BE74" s="159"/>
      <c r="BF74" s="159"/>
      <c r="BG74" s="159"/>
      <c r="BH74" s="160"/>
    </row>
    <row r="75" spans="2:60" s="130" customFormat="1" ht="20.25" customHeight="1" x14ac:dyDescent="0.15">
      <c r="C75" s="131"/>
      <c r="D75" s="131"/>
      <c r="E75" s="131"/>
      <c r="F75" s="131"/>
      <c r="G75" s="131"/>
      <c r="R75" s="132"/>
      <c r="BH75" s="133"/>
    </row>
    <row r="76" spans="2:60" ht="20.25" customHeight="1" x14ac:dyDescent="0.15"/>
    <row r="77" spans="2:60" ht="20.25" customHeight="1" x14ac:dyDescent="0.15"/>
    <row r="78" spans="2:60" ht="20.25" customHeight="1" x14ac:dyDescent="0.15"/>
    <row r="79" spans="2:60" ht="20.25" customHeight="1" x14ac:dyDescent="0.15"/>
    <row r="80" spans="2:6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29" spans="3:57" x14ac:dyDescent="0.15">
      <c r="C129" s="8"/>
      <c r="D129" s="8"/>
      <c r="E129" s="8"/>
      <c r="F129" s="8"/>
      <c r="G129" s="8"/>
      <c r="H129" s="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3:57" x14ac:dyDescent="0.15">
      <c r="C130" s="8"/>
      <c r="D130" s="8"/>
      <c r="E130" s="8"/>
      <c r="F130" s="8"/>
      <c r="G130" s="8"/>
      <c r="H130" s="8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3:57" x14ac:dyDescent="0.15">
      <c r="C131" s="10"/>
      <c r="D131" s="10"/>
      <c r="E131" s="10"/>
      <c r="F131" s="10"/>
      <c r="G131" s="10"/>
      <c r="H131" s="10"/>
      <c r="I131" s="8"/>
      <c r="J131" s="8"/>
    </row>
    <row r="132" spans="3:57" x14ac:dyDescent="0.15">
      <c r="C132" s="10"/>
      <c r="D132" s="10"/>
      <c r="E132" s="10"/>
      <c r="F132" s="10"/>
      <c r="G132" s="10"/>
      <c r="H132" s="10"/>
      <c r="I132" s="8"/>
      <c r="J132" s="8"/>
    </row>
    <row r="133" spans="3:57" x14ac:dyDescent="0.15">
      <c r="C133" s="8"/>
      <c r="D133" s="8"/>
      <c r="E133" s="8"/>
      <c r="F133" s="8"/>
      <c r="G133" s="8"/>
      <c r="H133" s="8"/>
    </row>
    <row r="134" spans="3:57" x14ac:dyDescent="0.15">
      <c r="C134" s="8"/>
      <c r="D134" s="8"/>
      <c r="E134" s="8"/>
      <c r="F134" s="8"/>
      <c r="G134" s="8"/>
      <c r="H134" s="8"/>
    </row>
    <row r="135" spans="3:57" x14ac:dyDescent="0.15">
      <c r="C135" s="8"/>
      <c r="D135" s="8"/>
      <c r="E135" s="8"/>
      <c r="F135" s="8"/>
      <c r="G135" s="8"/>
      <c r="H135" s="8"/>
    </row>
    <row r="136" spans="3:57" x14ac:dyDescent="0.15">
      <c r="C136" s="8"/>
      <c r="D136" s="8"/>
      <c r="E136" s="8"/>
      <c r="F136" s="8"/>
      <c r="G136" s="8"/>
      <c r="H136" s="8"/>
    </row>
  </sheetData>
  <sheetProtection insertRows="0" deleteRows="0"/>
  <mergeCells count="216">
    <mergeCell ref="AR1:BG1"/>
    <mergeCell ref="AA2:AB2"/>
    <mergeCell ref="AD2:AE2"/>
    <mergeCell ref="AH2:AI2"/>
    <mergeCell ref="AR2:BG2"/>
    <mergeCell ref="BC3:BF3"/>
    <mergeCell ref="B16:B20"/>
    <mergeCell ref="C16:E20"/>
    <mergeCell ref="H16:H20"/>
    <mergeCell ref="I16:L20"/>
    <mergeCell ref="M16:O20"/>
    <mergeCell ref="P16:T20"/>
    <mergeCell ref="BC4:BF4"/>
    <mergeCell ref="AY6:AZ6"/>
    <mergeCell ref="BC6:BD6"/>
    <mergeCell ref="BC8:BD8"/>
    <mergeCell ref="BC10:BD10"/>
    <mergeCell ref="U12:V12"/>
    <mergeCell ref="AZ16:BA20"/>
    <mergeCell ref="BB16:BC20"/>
    <mergeCell ref="BD16:BH20"/>
    <mergeCell ref="U17:AA17"/>
    <mergeCell ref="AB17:AH17"/>
    <mergeCell ref="AI17:AO17"/>
    <mergeCell ref="AP17:AV17"/>
    <mergeCell ref="AW17:AY17"/>
    <mergeCell ref="BB13:BD13"/>
    <mergeCell ref="BF13:BH13"/>
    <mergeCell ref="BB14:BD14"/>
    <mergeCell ref="BF14:BH14"/>
    <mergeCell ref="C24:E26"/>
    <mergeCell ref="H24:H26"/>
    <mergeCell ref="I24:L26"/>
    <mergeCell ref="M24:O26"/>
    <mergeCell ref="AZ24:BA24"/>
    <mergeCell ref="C21:E23"/>
    <mergeCell ref="H21:H23"/>
    <mergeCell ref="I21:L23"/>
    <mergeCell ref="M21:O23"/>
    <mergeCell ref="AZ21:BA21"/>
    <mergeCell ref="BB24:BC24"/>
    <mergeCell ref="BD24:BH26"/>
    <mergeCell ref="AZ25:BA25"/>
    <mergeCell ref="BB25:BC25"/>
    <mergeCell ref="AZ26:BA26"/>
    <mergeCell ref="BB26:BC26"/>
    <mergeCell ref="BD21:BH23"/>
    <mergeCell ref="AZ22:BA22"/>
    <mergeCell ref="BB22:BC22"/>
    <mergeCell ref="AZ23:BA23"/>
    <mergeCell ref="BB23:BC23"/>
    <mergeCell ref="BB21:BC21"/>
    <mergeCell ref="C30:E32"/>
    <mergeCell ref="H30:H32"/>
    <mergeCell ref="I30:L32"/>
    <mergeCell ref="M30:O32"/>
    <mergeCell ref="AZ30:BA30"/>
    <mergeCell ref="C27:E29"/>
    <mergeCell ref="H27:H29"/>
    <mergeCell ref="I27:L29"/>
    <mergeCell ref="M27:O29"/>
    <mergeCell ref="AZ27:BA27"/>
    <mergeCell ref="BB30:BC30"/>
    <mergeCell ref="BD30:BH32"/>
    <mergeCell ref="AZ31:BA31"/>
    <mergeCell ref="BB31:BC31"/>
    <mergeCell ref="AZ32:BA32"/>
    <mergeCell ref="BB32:BC32"/>
    <mergeCell ref="BD27:BH29"/>
    <mergeCell ref="AZ28:BA28"/>
    <mergeCell ref="BB28:BC28"/>
    <mergeCell ref="AZ29:BA29"/>
    <mergeCell ref="BB29:BC29"/>
    <mergeCell ref="BB27:BC27"/>
    <mergeCell ref="C36:E38"/>
    <mergeCell ref="H36:H38"/>
    <mergeCell ref="I36:L38"/>
    <mergeCell ref="M36:O38"/>
    <mergeCell ref="AZ36:BA36"/>
    <mergeCell ref="C33:E35"/>
    <mergeCell ref="H33:H35"/>
    <mergeCell ref="I33:L35"/>
    <mergeCell ref="M33:O35"/>
    <mergeCell ref="AZ33:BA33"/>
    <mergeCell ref="BB36:BC36"/>
    <mergeCell ref="BD36:BH38"/>
    <mergeCell ref="AZ37:BA37"/>
    <mergeCell ref="BB37:BC37"/>
    <mergeCell ref="AZ38:BA38"/>
    <mergeCell ref="BB38:BC38"/>
    <mergeCell ref="BD33:BH35"/>
    <mergeCell ref="AZ34:BA34"/>
    <mergeCell ref="BB34:BC34"/>
    <mergeCell ref="AZ35:BA35"/>
    <mergeCell ref="BB35:BC35"/>
    <mergeCell ref="BB33:BC33"/>
    <mergeCell ref="C42:E44"/>
    <mergeCell ref="H42:H44"/>
    <mergeCell ref="I42:L44"/>
    <mergeCell ref="M42:O44"/>
    <mergeCell ref="AZ42:BA42"/>
    <mergeCell ref="C39:E41"/>
    <mergeCell ref="H39:H41"/>
    <mergeCell ref="I39:L41"/>
    <mergeCell ref="M39:O41"/>
    <mergeCell ref="AZ39:BA39"/>
    <mergeCell ref="BB42:BC42"/>
    <mergeCell ref="BD42:BH44"/>
    <mergeCell ref="AZ43:BA43"/>
    <mergeCell ref="BB43:BC43"/>
    <mergeCell ref="AZ44:BA44"/>
    <mergeCell ref="BB44:BC44"/>
    <mergeCell ref="BD39:BH41"/>
    <mergeCell ref="AZ40:BA40"/>
    <mergeCell ref="BB40:BC40"/>
    <mergeCell ref="AZ41:BA41"/>
    <mergeCell ref="BB41:BC41"/>
    <mergeCell ref="BB39:BC39"/>
    <mergeCell ref="C48:E50"/>
    <mergeCell ref="H48:H50"/>
    <mergeCell ref="I48:L50"/>
    <mergeCell ref="M48:O50"/>
    <mergeCell ref="AZ48:BA48"/>
    <mergeCell ref="C45:E47"/>
    <mergeCell ref="H45:H47"/>
    <mergeCell ref="I45:L47"/>
    <mergeCell ref="M45:O47"/>
    <mergeCell ref="AZ45:BA45"/>
    <mergeCell ref="BB48:BC48"/>
    <mergeCell ref="BD48:BH50"/>
    <mergeCell ref="AZ49:BA49"/>
    <mergeCell ref="BB49:BC49"/>
    <mergeCell ref="AZ50:BA50"/>
    <mergeCell ref="BB50:BC50"/>
    <mergeCell ref="BD45:BH47"/>
    <mergeCell ref="AZ46:BA46"/>
    <mergeCell ref="BB46:BC46"/>
    <mergeCell ref="AZ47:BA47"/>
    <mergeCell ref="BB47:BC47"/>
    <mergeCell ref="BB45:BC45"/>
    <mergeCell ref="C54:E56"/>
    <mergeCell ref="H54:H56"/>
    <mergeCell ref="I54:L56"/>
    <mergeCell ref="M54:O56"/>
    <mergeCell ref="AZ54:BA54"/>
    <mergeCell ref="C51:E53"/>
    <mergeCell ref="H51:H53"/>
    <mergeCell ref="I51:L53"/>
    <mergeCell ref="M51:O53"/>
    <mergeCell ref="AZ51:BA51"/>
    <mergeCell ref="BB54:BC54"/>
    <mergeCell ref="BD54:BH56"/>
    <mergeCell ref="AZ55:BA55"/>
    <mergeCell ref="BB55:BC55"/>
    <mergeCell ref="AZ56:BA56"/>
    <mergeCell ref="BB56:BC56"/>
    <mergeCell ref="BD51:BH53"/>
    <mergeCell ref="AZ52:BA52"/>
    <mergeCell ref="BB52:BC52"/>
    <mergeCell ref="AZ53:BA53"/>
    <mergeCell ref="BB53:BC53"/>
    <mergeCell ref="BB51:BC51"/>
    <mergeCell ref="C60:E62"/>
    <mergeCell ref="H60:H62"/>
    <mergeCell ref="I60:L62"/>
    <mergeCell ref="M60:O62"/>
    <mergeCell ref="AZ60:BA60"/>
    <mergeCell ref="C57:E59"/>
    <mergeCell ref="H57:H59"/>
    <mergeCell ref="I57:L59"/>
    <mergeCell ref="M57:O59"/>
    <mergeCell ref="AZ57:BA57"/>
    <mergeCell ref="BB60:BC60"/>
    <mergeCell ref="BD60:BH62"/>
    <mergeCell ref="AZ61:BA61"/>
    <mergeCell ref="BB61:BC61"/>
    <mergeCell ref="AZ62:BA62"/>
    <mergeCell ref="BB62:BC62"/>
    <mergeCell ref="BD57:BH59"/>
    <mergeCell ref="AZ58:BA58"/>
    <mergeCell ref="BB58:BC58"/>
    <mergeCell ref="AZ59:BA59"/>
    <mergeCell ref="BB59:BC59"/>
    <mergeCell ref="BB57:BC57"/>
    <mergeCell ref="C66:E68"/>
    <mergeCell ref="H66:H68"/>
    <mergeCell ref="I66:L68"/>
    <mergeCell ref="M66:O68"/>
    <mergeCell ref="AZ66:BA66"/>
    <mergeCell ref="C63:E65"/>
    <mergeCell ref="H63:H65"/>
    <mergeCell ref="I63:L65"/>
    <mergeCell ref="M63:O65"/>
    <mergeCell ref="AZ63:BA63"/>
    <mergeCell ref="BB66:BC66"/>
    <mergeCell ref="BD66:BH68"/>
    <mergeCell ref="AZ67:BA67"/>
    <mergeCell ref="BB67:BC67"/>
    <mergeCell ref="AZ68:BA68"/>
    <mergeCell ref="BB68:BC68"/>
    <mergeCell ref="BD63:BH65"/>
    <mergeCell ref="AZ64:BA64"/>
    <mergeCell ref="BB64:BC64"/>
    <mergeCell ref="AZ65:BA65"/>
    <mergeCell ref="BB65:BC65"/>
    <mergeCell ref="BB63:BC63"/>
    <mergeCell ref="B69:T69"/>
    <mergeCell ref="AZ69:BA72"/>
    <mergeCell ref="BB69:BH74"/>
    <mergeCell ref="B70:T70"/>
    <mergeCell ref="B71:T71"/>
    <mergeCell ref="B72:T72"/>
    <mergeCell ref="B73:T73"/>
    <mergeCell ref="AZ73:BA73"/>
    <mergeCell ref="B74:T74"/>
    <mergeCell ref="AZ74:BA74"/>
  </mergeCells>
  <phoneticPr fontId="3"/>
  <conditionalFormatting sqref="U23:AA23">
    <cfRule type="expression" dxfId="176" priority="177">
      <formula>OR(U$69=$B22,U$70=$B22)</formula>
    </cfRule>
  </conditionalFormatting>
  <conditionalFormatting sqref="U22:AA23">
    <cfRule type="expression" dxfId="175" priority="176">
      <formula>INDIRECT(ADDRESS(ROW(),COLUMN()))=TRUNC(INDIRECT(ADDRESS(ROW(),COLUMN())))</formula>
    </cfRule>
  </conditionalFormatting>
  <conditionalFormatting sqref="AB40:AH41">
    <cfRule type="expression" dxfId="174" priority="97">
      <formula>INDIRECT(ADDRESS(ROW(),COLUMN()))=TRUNC(INDIRECT(ADDRESS(ROW(),COLUMN())))</formula>
    </cfRule>
  </conditionalFormatting>
  <conditionalFormatting sqref="U40:AA41">
    <cfRule type="expression" dxfId="173" priority="99">
      <formula>INDIRECT(ADDRESS(ROW(),COLUMN()))=TRUNC(INDIRECT(ADDRESS(ROW(),COLUMN())))</formula>
    </cfRule>
  </conditionalFormatting>
  <conditionalFormatting sqref="AZ22:BC23">
    <cfRule type="expression" dxfId="172" priority="175">
      <formula>INDIRECT(ADDRESS(ROW(),COLUMN()))=TRUNC(INDIRECT(ADDRESS(ROW(),COLUMN())))</formula>
    </cfRule>
  </conditionalFormatting>
  <conditionalFormatting sqref="AI40:AO41">
    <cfRule type="expression" dxfId="171" priority="95">
      <formula>INDIRECT(ADDRESS(ROW(),COLUMN()))=TRUNC(INDIRECT(ADDRESS(ROW(),COLUMN())))</formula>
    </cfRule>
  </conditionalFormatting>
  <conditionalFormatting sqref="AZ25:BC26">
    <cfRule type="expression" dxfId="170" priority="174">
      <formula>INDIRECT(ADDRESS(ROW(),COLUMN()))=TRUNC(INDIRECT(ADDRESS(ROW(),COLUMN())))</formula>
    </cfRule>
  </conditionalFormatting>
  <conditionalFormatting sqref="AP37:AV38">
    <cfRule type="expression" dxfId="169" priority="103">
      <formula>INDIRECT(ADDRESS(ROW(),COLUMN()))=TRUNC(INDIRECT(ADDRESS(ROW(),COLUMN())))</formula>
    </cfRule>
  </conditionalFormatting>
  <conditionalFormatting sqref="AW37:AY38">
    <cfRule type="expression" dxfId="168" priority="101">
      <formula>INDIRECT(ADDRESS(ROW(),COLUMN()))=TRUNC(INDIRECT(ADDRESS(ROW(),COLUMN())))</formula>
    </cfRule>
  </conditionalFormatting>
  <conditionalFormatting sqref="AZ28:BC29">
    <cfRule type="expression" dxfId="167" priority="173">
      <formula>INDIRECT(ADDRESS(ROW(),COLUMN()))=TRUNC(INDIRECT(ADDRESS(ROW(),COLUMN())))</formula>
    </cfRule>
  </conditionalFormatting>
  <conditionalFormatting sqref="AB37:AH38">
    <cfRule type="expression" dxfId="166" priority="107">
      <formula>INDIRECT(ADDRESS(ROW(),COLUMN()))=TRUNC(INDIRECT(ADDRESS(ROW(),COLUMN())))</formula>
    </cfRule>
  </conditionalFormatting>
  <conditionalFormatting sqref="AI37:AO38">
    <cfRule type="expression" dxfId="165" priority="105">
      <formula>INDIRECT(ADDRESS(ROW(),COLUMN()))=TRUNC(INDIRECT(ADDRESS(ROW(),COLUMN())))</formula>
    </cfRule>
  </conditionalFormatting>
  <conditionalFormatting sqref="AZ31:BC32">
    <cfRule type="expression" dxfId="164" priority="172">
      <formula>INDIRECT(ADDRESS(ROW(),COLUMN()))=TRUNC(INDIRECT(ADDRESS(ROW(),COLUMN())))</formula>
    </cfRule>
  </conditionalFormatting>
  <conditionalFormatting sqref="AW34:AY35">
    <cfRule type="expression" dxfId="163" priority="111">
      <formula>INDIRECT(ADDRESS(ROW(),COLUMN()))=TRUNC(INDIRECT(ADDRESS(ROW(),COLUMN())))</formula>
    </cfRule>
  </conditionalFormatting>
  <conditionalFormatting sqref="U37:AA38">
    <cfRule type="expression" dxfId="162" priority="109">
      <formula>INDIRECT(ADDRESS(ROW(),COLUMN()))=TRUNC(INDIRECT(ADDRESS(ROW(),COLUMN())))</formula>
    </cfRule>
  </conditionalFormatting>
  <conditionalFormatting sqref="AZ34:BC35">
    <cfRule type="expression" dxfId="161" priority="171">
      <formula>INDIRECT(ADDRESS(ROW(),COLUMN()))=TRUNC(INDIRECT(ADDRESS(ROW(),COLUMN())))</formula>
    </cfRule>
  </conditionalFormatting>
  <conditionalFormatting sqref="AI34:AO35">
    <cfRule type="expression" dxfId="160" priority="115">
      <formula>INDIRECT(ADDRESS(ROW(),COLUMN()))=TRUNC(INDIRECT(ADDRESS(ROW(),COLUMN())))</formula>
    </cfRule>
  </conditionalFormatting>
  <conditionalFormatting sqref="AP34:AV35">
    <cfRule type="expression" dxfId="159" priority="113">
      <formula>INDIRECT(ADDRESS(ROW(),COLUMN()))=TRUNC(INDIRECT(ADDRESS(ROW(),COLUMN())))</formula>
    </cfRule>
  </conditionalFormatting>
  <conditionalFormatting sqref="AZ37:BC38">
    <cfRule type="expression" dxfId="158" priority="170">
      <formula>INDIRECT(ADDRESS(ROW(),COLUMN()))=TRUNC(INDIRECT(ADDRESS(ROW(),COLUMN())))</formula>
    </cfRule>
  </conditionalFormatting>
  <conditionalFormatting sqref="U34:AA35">
    <cfRule type="expression" dxfId="157" priority="119">
      <formula>INDIRECT(ADDRESS(ROW(),COLUMN()))=TRUNC(INDIRECT(ADDRESS(ROW(),COLUMN())))</formula>
    </cfRule>
  </conditionalFormatting>
  <conditionalFormatting sqref="AB34:AH35">
    <cfRule type="expression" dxfId="156" priority="117">
      <formula>INDIRECT(ADDRESS(ROW(),COLUMN()))=TRUNC(INDIRECT(ADDRESS(ROW(),COLUMN())))</formula>
    </cfRule>
  </conditionalFormatting>
  <conditionalFormatting sqref="AZ40:BC41">
    <cfRule type="expression" dxfId="155" priority="169">
      <formula>INDIRECT(ADDRESS(ROW(),COLUMN()))=TRUNC(INDIRECT(ADDRESS(ROW(),COLUMN())))</formula>
    </cfRule>
  </conditionalFormatting>
  <conditionalFormatting sqref="AP31:AV32">
    <cfRule type="expression" dxfId="154" priority="123">
      <formula>INDIRECT(ADDRESS(ROW(),COLUMN()))=TRUNC(INDIRECT(ADDRESS(ROW(),COLUMN())))</formula>
    </cfRule>
  </conditionalFormatting>
  <conditionalFormatting sqref="AW31:AY32">
    <cfRule type="expression" dxfId="153" priority="121">
      <formula>INDIRECT(ADDRESS(ROW(),COLUMN()))=TRUNC(INDIRECT(ADDRESS(ROW(),COLUMN())))</formula>
    </cfRule>
  </conditionalFormatting>
  <conditionalFormatting sqref="AZ43:BC44">
    <cfRule type="expression" dxfId="152" priority="168">
      <formula>INDIRECT(ADDRESS(ROW(),COLUMN()))=TRUNC(INDIRECT(ADDRESS(ROW(),COLUMN())))</formula>
    </cfRule>
  </conditionalFormatting>
  <conditionalFormatting sqref="AB31:AH32">
    <cfRule type="expression" dxfId="151" priority="127">
      <formula>INDIRECT(ADDRESS(ROW(),COLUMN()))=TRUNC(INDIRECT(ADDRESS(ROW(),COLUMN())))</formula>
    </cfRule>
  </conditionalFormatting>
  <conditionalFormatting sqref="AI31:AO32">
    <cfRule type="expression" dxfId="150" priority="125">
      <formula>INDIRECT(ADDRESS(ROW(),COLUMN()))=TRUNC(INDIRECT(ADDRESS(ROW(),COLUMN())))</formula>
    </cfRule>
  </conditionalFormatting>
  <conditionalFormatting sqref="AZ46:BC47">
    <cfRule type="expression" dxfId="149" priority="167">
      <formula>INDIRECT(ADDRESS(ROW(),COLUMN()))=TRUNC(INDIRECT(ADDRESS(ROW(),COLUMN())))</formula>
    </cfRule>
  </conditionalFormatting>
  <conditionalFormatting sqref="AW28:AY29">
    <cfRule type="expression" dxfId="148" priority="131">
      <formula>INDIRECT(ADDRESS(ROW(),COLUMN()))=TRUNC(INDIRECT(ADDRESS(ROW(),COLUMN())))</formula>
    </cfRule>
  </conditionalFormatting>
  <conditionalFormatting sqref="U31:AA32">
    <cfRule type="expression" dxfId="147" priority="129">
      <formula>INDIRECT(ADDRESS(ROW(),COLUMN()))=TRUNC(INDIRECT(ADDRESS(ROW(),COLUMN())))</formula>
    </cfRule>
  </conditionalFormatting>
  <conditionalFormatting sqref="AZ49:BC50">
    <cfRule type="expression" dxfId="146" priority="166">
      <formula>INDIRECT(ADDRESS(ROW(),COLUMN()))=TRUNC(INDIRECT(ADDRESS(ROW(),COLUMN())))</formula>
    </cfRule>
  </conditionalFormatting>
  <conditionalFormatting sqref="AI28:AO29">
    <cfRule type="expression" dxfId="145" priority="135">
      <formula>INDIRECT(ADDRESS(ROW(),COLUMN()))=TRUNC(INDIRECT(ADDRESS(ROW(),COLUMN())))</formula>
    </cfRule>
  </conditionalFormatting>
  <conditionalFormatting sqref="AP28:AV29">
    <cfRule type="expression" dxfId="144" priority="133">
      <formula>INDIRECT(ADDRESS(ROW(),COLUMN()))=TRUNC(INDIRECT(ADDRESS(ROW(),COLUMN())))</formula>
    </cfRule>
  </conditionalFormatting>
  <conditionalFormatting sqref="AZ52:BC53">
    <cfRule type="expression" dxfId="143" priority="165">
      <formula>INDIRECT(ADDRESS(ROW(),COLUMN()))=TRUNC(INDIRECT(ADDRESS(ROW(),COLUMN())))</formula>
    </cfRule>
  </conditionalFormatting>
  <conditionalFormatting sqref="U28:AA29">
    <cfRule type="expression" dxfId="142" priority="139">
      <formula>INDIRECT(ADDRESS(ROW(),COLUMN()))=TRUNC(INDIRECT(ADDRESS(ROW(),COLUMN())))</formula>
    </cfRule>
  </conditionalFormatting>
  <conditionalFormatting sqref="AB28:AH29">
    <cfRule type="expression" dxfId="141" priority="137">
      <formula>INDIRECT(ADDRESS(ROW(),COLUMN()))=TRUNC(INDIRECT(ADDRESS(ROW(),COLUMN())))</formula>
    </cfRule>
  </conditionalFormatting>
  <conditionalFormatting sqref="AZ55:BC56">
    <cfRule type="expression" dxfId="140" priority="164">
      <formula>INDIRECT(ADDRESS(ROW(),COLUMN()))=TRUNC(INDIRECT(ADDRESS(ROW(),COLUMN())))</formula>
    </cfRule>
  </conditionalFormatting>
  <conditionalFormatting sqref="AP25:AV26">
    <cfRule type="expression" dxfId="139" priority="143">
      <formula>INDIRECT(ADDRESS(ROW(),COLUMN()))=TRUNC(INDIRECT(ADDRESS(ROW(),COLUMN())))</formula>
    </cfRule>
  </conditionalFormatting>
  <conditionalFormatting sqref="AW25:AY26">
    <cfRule type="expression" dxfId="138" priority="141">
      <formula>INDIRECT(ADDRESS(ROW(),COLUMN()))=TRUNC(INDIRECT(ADDRESS(ROW(),COLUMN())))</formula>
    </cfRule>
  </conditionalFormatting>
  <conditionalFormatting sqref="AZ58:BC59">
    <cfRule type="expression" dxfId="137" priority="163">
      <formula>INDIRECT(ADDRESS(ROW(),COLUMN()))=TRUNC(INDIRECT(ADDRESS(ROW(),COLUMN())))</formula>
    </cfRule>
  </conditionalFormatting>
  <conditionalFormatting sqref="AB25:AH26">
    <cfRule type="expression" dxfId="136" priority="147">
      <formula>INDIRECT(ADDRESS(ROW(),COLUMN()))=TRUNC(INDIRECT(ADDRESS(ROW(),COLUMN())))</formula>
    </cfRule>
  </conditionalFormatting>
  <conditionalFormatting sqref="AI25:AO26">
    <cfRule type="expression" dxfId="135" priority="145">
      <formula>INDIRECT(ADDRESS(ROW(),COLUMN()))=TRUNC(INDIRECT(ADDRESS(ROW(),COLUMN())))</formula>
    </cfRule>
  </conditionalFormatting>
  <conditionalFormatting sqref="AZ61:BC62">
    <cfRule type="expression" dxfId="134" priority="162">
      <formula>INDIRECT(ADDRESS(ROW(),COLUMN()))=TRUNC(INDIRECT(ADDRESS(ROW(),COLUMN())))</formula>
    </cfRule>
  </conditionalFormatting>
  <conditionalFormatting sqref="AW22:AY23">
    <cfRule type="expression" dxfId="133" priority="151">
      <formula>INDIRECT(ADDRESS(ROW(),COLUMN()))=TRUNC(INDIRECT(ADDRESS(ROW(),COLUMN())))</formula>
    </cfRule>
  </conditionalFormatting>
  <conditionalFormatting sqref="U25:AA26">
    <cfRule type="expression" dxfId="132" priority="149">
      <formula>INDIRECT(ADDRESS(ROW(),COLUMN()))=TRUNC(INDIRECT(ADDRESS(ROW(),COLUMN())))</formula>
    </cfRule>
  </conditionalFormatting>
  <conditionalFormatting sqref="AZ64:BC65">
    <cfRule type="expression" dxfId="131" priority="161">
      <formula>INDIRECT(ADDRESS(ROW(),COLUMN()))=TRUNC(INDIRECT(ADDRESS(ROW(),COLUMN())))</formula>
    </cfRule>
  </conditionalFormatting>
  <conditionalFormatting sqref="AI22:AO23">
    <cfRule type="expression" dxfId="130" priority="155">
      <formula>INDIRECT(ADDRESS(ROW(),COLUMN()))=TRUNC(INDIRECT(ADDRESS(ROW(),COLUMN())))</formula>
    </cfRule>
  </conditionalFormatting>
  <conditionalFormatting sqref="AP22:AV23">
    <cfRule type="expression" dxfId="129" priority="153">
      <formula>INDIRECT(ADDRESS(ROW(),COLUMN()))=TRUNC(INDIRECT(ADDRESS(ROW(),COLUMN())))</formula>
    </cfRule>
  </conditionalFormatting>
  <conditionalFormatting sqref="AZ67:BC68">
    <cfRule type="expression" dxfId="128" priority="160">
      <formula>INDIRECT(ADDRESS(ROW(),COLUMN()))=TRUNC(INDIRECT(ADDRESS(ROW(),COLUMN())))</formula>
    </cfRule>
  </conditionalFormatting>
  <conditionalFormatting sqref="U69:BA74">
    <cfRule type="expression" dxfId="127" priority="159">
      <formula>INDIRECT(ADDRESS(ROW(),COLUMN()))=TRUNC(INDIRECT(ADDRESS(ROW(),COLUMN())))</formula>
    </cfRule>
  </conditionalFormatting>
  <conditionalFormatting sqref="AB23:AH23">
    <cfRule type="expression" dxfId="126" priority="158">
      <formula>OR(AB$69=$B22,AB$70=$B22)</formula>
    </cfRule>
  </conditionalFormatting>
  <conditionalFormatting sqref="AB22:AH23">
    <cfRule type="expression" dxfId="125" priority="157">
      <formula>INDIRECT(ADDRESS(ROW(),COLUMN()))=TRUNC(INDIRECT(ADDRESS(ROW(),COLUMN())))</formula>
    </cfRule>
  </conditionalFormatting>
  <conditionalFormatting sqref="AI23:AO23">
    <cfRule type="expression" dxfId="124" priority="156">
      <formula>OR(AI$69=$B22,AI$70=$B22)</formula>
    </cfRule>
  </conditionalFormatting>
  <conditionalFormatting sqref="AP23:AV23">
    <cfRule type="expression" dxfId="123" priority="154">
      <formula>OR(AP$69=$B22,AP$70=$B22)</formula>
    </cfRule>
  </conditionalFormatting>
  <conditionalFormatting sqref="AW23:AY23">
    <cfRule type="expression" dxfId="122" priority="152">
      <formula>OR(AW$69=$B22,AW$70=$B22)</formula>
    </cfRule>
  </conditionalFormatting>
  <conditionalFormatting sqref="U26:AA26">
    <cfRule type="expression" dxfId="121" priority="150">
      <formula>OR(U$69=$B25,U$70=$B25)</formula>
    </cfRule>
  </conditionalFormatting>
  <conditionalFormatting sqref="AB26:AH26">
    <cfRule type="expression" dxfId="120" priority="148">
      <formula>OR(AB$69=$B25,AB$70=$B25)</formula>
    </cfRule>
  </conditionalFormatting>
  <conditionalFormatting sqref="AI26:AO26">
    <cfRule type="expression" dxfId="119" priority="146">
      <formula>OR(AI$69=$B25,AI$70=$B25)</formula>
    </cfRule>
  </conditionalFormatting>
  <conditionalFormatting sqref="AP26:AV26">
    <cfRule type="expression" dxfId="118" priority="144">
      <formula>OR(AP$69=$B25,AP$70=$B25)</formula>
    </cfRule>
  </conditionalFormatting>
  <conditionalFormatting sqref="AW26:AY26">
    <cfRule type="expression" dxfId="117" priority="142">
      <formula>OR(AW$69=$B25,AW$70=$B25)</formula>
    </cfRule>
  </conditionalFormatting>
  <conditionalFormatting sqref="U29:AA29">
    <cfRule type="expression" dxfId="116" priority="140">
      <formula>OR(U$69=$B28,U$70=$B28)</formula>
    </cfRule>
  </conditionalFormatting>
  <conditionalFormatting sqref="AB29:AH29">
    <cfRule type="expression" dxfId="115" priority="138">
      <formula>OR(AB$69=$B28,AB$70=$B28)</formula>
    </cfRule>
  </conditionalFormatting>
  <conditionalFormatting sqref="AI29:AO29">
    <cfRule type="expression" dxfId="114" priority="136">
      <formula>OR(AI$69=$B28,AI$70=$B28)</formula>
    </cfRule>
  </conditionalFormatting>
  <conditionalFormatting sqref="AP29:AV29">
    <cfRule type="expression" dxfId="113" priority="134">
      <formula>OR(AP$69=$B28,AP$70=$B28)</formula>
    </cfRule>
  </conditionalFormatting>
  <conditionalFormatting sqref="AW29:AY29">
    <cfRule type="expression" dxfId="112" priority="132">
      <formula>OR(AW$69=$B28,AW$70=$B28)</formula>
    </cfRule>
  </conditionalFormatting>
  <conditionalFormatting sqref="U32:AA32">
    <cfRule type="expression" dxfId="111" priority="130">
      <formula>OR(U$69=$B31,U$70=$B31)</formula>
    </cfRule>
  </conditionalFormatting>
  <conditionalFormatting sqref="AB32:AH32">
    <cfRule type="expression" dxfId="110" priority="128">
      <formula>OR(AB$69=$B31,AB$70=$B31)</formula>
    </cfRule>
  </conditionalFormatting>
  <conditionalFormatting sqref="AI32:AO32">
    <cfRule type="expression" dxfId="109" priority="126">
      <formula>OR(AI$69=$B31,AI$70=$B31)</formula>
    </cfRule>
  </conditionalFormatting>
  <conditionalFormatting sqref="AP32:AV32">
    <cfRule type="expression" dxfId="108" priority="124">
      <formula>OR(AP$69=$B31,AP$70=$B31)</formula>
    </cfRule>
  </conditionalFormatting>
  <conditionalFormatting sqref="AW32:AY32">
    <cfRule type="expression" dxfId="107" priority="122">
      <formula>OR(AW$69=$B31,AW$70=$B31)</formula>
    </cfRule>
  </conditionalFormatting>
  <conditionalFormatting sqref="U35:AA35">
    <cfRule type="expression" dxfId="106" priority="120">
      <formula>OR(U$69=$B34,U$70=$B34)</formula>
    </cfRule>
  </conditionalFormatting>
  <conditionalFormatting sqref="AB35:AH35">
    <cfRule type="expression" dxfId="105" priority="118">
      <formula>OR(AB$69=$B34,AB$70=$B34)</formula>
    </cfRule>
  </conditionalFormatting>
  <conditionalFormatting sqref="AI35:AO35">
    <cfRule type="expression" dxfId="104" priority="116">
      <formula>OR(AI$69=$B34,AI$70=$B34)</formula>
    </cfRule>
  </conditionalFormatting>
  <conditionalFormatting sqref="AP35:AV35">
    <cfRule type="expression" dxfId="103" priority="114">
      <formula>OR(AP$69=$B34,AP$70=$B34)</formula>
    </cfRule>
  </conditionalFormatting>
  <conditionalFormatting sqref="AW35:AY35">
    <cfRule type="expression" dxfId="102" priority="112">
      <formula>OR(AW$69=$B34,AW$70=$B34)</formula>
    </cfRule>
  </conditionalFormatting>
  <conditionalFormatting sqref="U38:AA38">
    <cfRule type="expression" dxfId="101" priority="110">
      <formula>OR(U$69=$B37,U$70=$B37)</formula>
    </cfRule>
  </conditionalFormatting>
  <conditionalFormatting sqref="AB38:AH38">
    <cfRule type="expression" dxfId="100" priority="108">
      <formula>OR(AB$69=$B37,AB$70=$B37)</formula>
    </cfRule>
  </conditionalFormatting>
  <conditionalFormatting sqref="AI38:AO38">
    <cfRule type="expression" dxfId="99" priority="106">
      <formula>OR(AI$69=$B37,AI$70=$B37)</formula>
    </cfRule>
  </conditionalFormatting>
  <conditionalFormatting sqref="AP38:AV38">
    <cfRule type="expression" dxfId="98" priority="104">
      <formula>OR(AP$69=$B37,AP$70=$B37)</formula>
    </cfRule>
  </conditionalFormatting>
  <conditionalFormatting sqref="AW38:AY38">
    <cfRule type="expression" dxfId="97" priority="102">
      <formula>OR(AW$69=$B37,AW$70=$B37)</formula>
    </cfRule>
  </conditionalFormatting>
  <conditionalFormatting sqref="U41:AA41">
    <cfRule type="expression" dxfId="96" priority="100">
      <formula>OR(U$69=$B40,U$70=$B40)</formula>
    </cfRule>
  </conditionalFormatting>
  <conditionalFormatting sqref="AB41:AH41">
    <cfRule type="expression" dxfId="95" priority="98">
      <formula>OR(AB$69=$B40,AB$70=$B40)</formula>
    </cfRule>
  </conditionalFormatting>
  <conditionalFormatting sqref="AI41:AO41">
    <cfRule type="expression" dxfId="94" priority="96">
      <formula>OR(AI$69=$B40,AI$70=$B40)</formula>
    </cfRule>
  </conditionalFormatting>
  <conditionalFormatting sqref="AP41:AV41">
    <cfRule type="expression" dxfId="93" priority="94">
      <formula>OR(AP$69=$B40,AP$70=$B40)</formula>
    </cfRule>
  </conditionalFormatting>
  <conditionalFormatting sqref="AP40:AV41">
    <cfRule type="expression" dxfId="92" priority="93">
      <formula>INDIRECT(ADDRESS(ROW(),COLUMN()))=TRUNC(INDIRECT(ADDRESS(ROW(),COLUMN())))</formula>
    </cfRule>
  </conditionalFormatting>
  <conditionalFormatting sqref="AW41:AY41">
    <cfRule type="expression" dxfId="91" priority="92">
      <formula>OR(AW$69=$B40,AW$70=$B40)</formula>
    </cfRule>
  </conditionalFormatting>
  <conditionalFormatting sqref="AW40:AY41">
    <cfRule type="expression" dxfId="90" priority="91">
      <formula>INDIRECT(ADDRESS(ROW(),COLUMN()))=TRUNC(INDIRECT(ADDRESS(ROW(),COLUMN())))</formula>
    </cfRule>
  </conditionalFormatting>
  <conditionalFormatting sqref="U44:AA44">
    <cfRule type="expression" dxfId="89" priority="90">
      <formula>OR(U$69=$B43,U$70=$B43)</formula>
    </cfRule>
  </conditionalFormatting>
  <conditionalFormatting sqref="U43:AA44">
    <cfRule type="expression" dxfId="88" priority="89">
      <formula>INDIRECT(ADDRESS(ROW(),COLUMN()))=TRUNC(INDIRECT(ADDRESS(ROW(),COLUMN())))</formula>
    </cfRule>
  </conditionalFormatting>
  <conditionalFormatting sqref="AB44:AH44">
    <cfRule type="expression" dxfId="87" priority="88">
      <formula>OR(AB$69=$B43,AB$70=$B43)</formula>
    </cfRule>
  </conditionalFormatting>
  <conditionalFormatting sqref="AB43:AH44">
    <cfRule type="expression" dxfId="86" priority="87">
      <formula>INDIRECT(ADDRESS(ROW(),COLUMN()))=TRUNC(INDIRECT(ADDRESS(ROW(),COLUMN())))</formula>
    </cfRule>
  </conditionalFormatting>
  <conditionalFormatting sqref="AI44:AO44">
    <cfRule type="expression" dxfId="85" priority="86">
      <formula>OR(AI$69=$B43,AI$70=$B43)</formula>
    </cfRule>
  </conditionalFormatting>
  <conditionalFormatting sqref="AI43:AO44">
    <cfRule type="expression" dxfId="84" priority="85">
      <formula>INDIRECT(ADDRESS(ROW(),COLUMN()))=TRUNC(INDIRECT(ADDRESS(ROW(),COLUMN())))</formula>
    </cfRule>
  </conditionalFormatting>
  <conditionalFormatting sqref="AP44:AV44">
    <cfRule type="expression" dxfId="83" priority="84">
      <formula>OR(AP$69=$B43,AP$70=$B43)</formula>
    </cfRule>
  </conditionalFormatting>
  <conditionalFormatting sqref="AP43:AV44">
    <cfRule type="expression" dxfId="82" priority="83">
      <formula>INDIRECT(ADDRESS(ROW(),COLUMN()))=TRUNC(INDIRECT(ADDRESS(ROW(),COLUMN())))</formula>
    </cfRule>
  </conditionalFormatting>
  <conditionalFormatting sqref="AW44:AY44">
    <cfRule type="expression" dxfId="81" priority="82">
      <formula>OR(AW$69=$B43,AW$70=$B43)</formula>
    </cfRule>
  </conditionalFormatting>
  <conditionalFormatting sqref="AW43:AY44">
    <cfRule type="expression" dxfId="80" priority="81">
      <formula>INDIRECT(ADDRESS(ROW(),COLUMN()))=TRUNC(INDIRECT(ADDRESS(ROW(),COLUMN())))</formula>
    </cfRule>
  </conditionalFormatting>
  <conditionalFormatting sqref="U47:AA47">
    <cfRule type="expression" dxfId="79" priority="80">
      <formula>OR(U$69=$B46,U$70=$B46)</formula>
    </cfRule>
  </conditionalFormatting>
  <conditionalFormatting sqref="U46:AA47">
    <cfRule type="expression" dxfId="78" priority="79">
      <formula>INDIRECT(ADDRESS(ROW(),COLUMN()))=TRUNC(INDIRECT(ADDRESS(ROW(),COLUMN())))</formula>
    </cfRule>
  </conditionalFormatting>
  <conditionalFormatting sqref="AB47:AH47">
    <cfRule type="expression" dxfId="77" priority="78">
      <formula>OR(AB$69=$B46,AB$70=$B46)</formula>
    </cfRule>
  </conditionalFormatting>
  <conditionalFormatting sqref="AB46:AH47">
    <cfRule type="expression" dxfId="76" priority="77">
      <formula>INDIRECT(ADDRESS(ROW(),COLUMN()))=TRUNC(INDIRECT(ADDRESS(ROW(),COLUMN())))</formula>
    </cfRule>
  </conditionalFormatting>
  <conditionalFormatting sqref="AI47:AO47">
    <cfRule type="expression" dxfId="75" priority="76">
      <formula>OR(AI$69=$B46,AI$70=$B46)</formula>
    </cfRule>
  </conditionalFormatting>
  <conditionalFormatting sqref="AI46:AO47">
    <cfRule type="expression" dxfId="74" priority="75">
      <formula>INDIRECT(ADDRESS(ROW(),COLUMN()))=TRUNC(INDIRECT(ADDRESS(ROW(),COLUMN())))</formula>
    </cfRule>
  </conditionalFormatting>
  <conditionalFormatting sqref="AP47:AV47">
    <cfRule type="expression" dxfId="73" priority="74">
      <formula>OR(AP$69=$B46,AP$70=$B46)</formula>
    </cfRule>
  </conditionalFormatting>
  <conditionalFormatting sqref="AP46:AV47">
    <cfRule type="expression" dxfId="72" priority="73">
      <formula>INDIRECT(ADDRESS(ROW(),COLUMN()))=TRUNC(INDIRECT(ADDRESS(ROW(),COLUMN())))</formula>
    </cfRule>
  </conditionalFormatting>
  <conditionalFormatting sqref="AW47:AY47">
    <cfRule type="expression" dxfId="71" priority="72">
      <formula>OR(AW$69=$B46,AW$70=$B46)</formula>
    </cfRule>
  </conditionalFormatting>
  <conditionalFormatting sqref="AW46:AY47">
    <cfRule type="expression" dxfId="70" priority="71">
      <formula>INDIRECT(ADDRESS(ROW(),COLUMN()))=TRUNC(INDIRECT(ADDRESS(ROW(),COLUMN())))</formula>
    </cfRule>
  </conditionalFormatting>
  <conditionalFormatting sqref="U50:AA50">
    <cfRule type="expression" dxfId="69" priority="70">
      <formula>OR(U$69=$B49,U$70=$B49)</formula>
    </cfRule>
  </conditionalFormatting>
  <conditionalFormatting sqref="U49:AA50">
    <cfRule type="expression" dxfId="68" priority="69">
      <formula>INDIRECT(ADDRESS(ROW(),COLUMN()))=TRUNC(INDIRECT(ADDRESS(ROW(),COLUMN())))</formula>
    </cfRule>
  </conditionalFormatting>
  <conditionalFormatting sqref="AB50:AH50">
    <cfRule type="expression" dxfId="67" priority="68">
      <formula>OR(AB$69=$B49,AB$70=$B49)</formula>
    </cfRule>
  </conditionalFormatting>
  <conditionalFormatting sqref="AB49:AH50">
    <cfRule type="expression" dxfId="66" priority="67">
      <formula>INDIRECT(ADDRESS(ROW(),COLUMN()))=TRUNC(INDIRECT(ADDRESS(ROW(),COLUMN())))</formula>
    </cfRule>
  </conditionalFormatting>
  <conditionalFormatting sqref="AI50:AO50">
    <cfRule type="expression" dxfId="65" priority="66">
      <formula>OR(AI$69=$B49,AI$70=$B49)</formula>
    </cfRule>
  </conditionalFormatting>
  <conditionalFormatting sqref="AI49:AO50">
    <cfRule type="expression" dxfId="64" priority="65">
      <formula>INDIRECT(ADDRESS(ROW(),COLUMN()))=TRUNC(INDIRECT(ADDRESS(ROW(),COLUMN())))</formula>
    </cfRule>
  </conditionalFormatting>
  <conditionalFormatting sqref="AP50:AV50">
    <cfRule type="expression" dxfId="63" priority="64">
      <formula>OR(AP$69=$B49,AP$70=$B49)</formula>
    </cfRule>
  </conditionalFormatting>
  <conditionalFormatting sqref="AP49:AV50">
    <cfRule type="expression" dxfId="62" priority="63">
      <formula>INDIRECT(ADDRESS(ROW(),COLUMN()))=TRUNC(INDIRECT(ADDRESS(ROW(),COLUMN())))</formula>
    </cfRule>
  </conditionalFormatting>
  <conditionalFormatting sqref="AW50:AY50">
    <cfRule type="expression" dxfId="61" priority="62">
      <formula>OR(AW$69=$B49,AW$70=$B49)</formula>
    </cfRule>
  </conditionalFormatting>
  <conditionalFormatting sqref="AW49:AY50">
    <cfRule type="expression" dxfId="60" priority="61">
      <formula>INDIRECT(ADDRESS(ROW(),COLUMN()))=TRUNC(INDIRECT(ADDRESS(ROW(),COLUMN())))</formula>
    </cfRule>
  </conditionalFormatting>
  <conditionalFormatting sqref="U53:AA53">
    <cfRule type="expression" dxfId="59" priority="60">
      <formula>OR(U$69=$B52,U$70=$B52)</formula>
    </cfRule>
  </conditionalFormatting>
  <conditionalFormatting sqref="U52:AA53">
    <cfRule type="expression" dxfId="58" priority="59">
      <formula>INDIRECT(ADDRESS(ROW(),COLUMN()))=TRUNC(INDIRECT(ADDRESS(ROW(),COLUMN())))</formula>
    </cfRule>
  </conditionalFormatting>
  <conditionalFormatting sqref="AB53:AH53">
    <cfRule type="expression" dxfId="57" priority="58">
      <formula>OR(AB$69=$B52,AB$70=$B52)</formula>
    </cfRule>
  </conditionalFormatting>
  <conditionalFormatting sqref="AB52:AH53">
    <cfRule type="expression" dxfId="56" priority="57">
      <formula>INDIRECT(ADDRESS(ROW(),COLUMN()))=TRUNC(INDIRECT(ADDRESS(ROW(),COLUMN())))</formula>
    </cfRule>
  </conditionalFormatting>
  <conditionalFormatting sqref="AI53:AO53">
    <cfRule type="expression" dxfId="55" priority="56">
      <formula>OR(AI$69=$B52,AI$70=$B52)</formula>
    </cfRule>
  </conditionalFormatting>
  <conditionalFormatting sqref="AI52:AO53">
    <cfRule type="expression" dxfId="54" priority="55">
      <formula>INDIRECT(ADDRESS(ROW(),COLUMN()))=TRUNC(INDIRECT(ADDRESS(ROW(),COLUMN())))</formula>
    </cfRule>
  </conditionalFormatting>
  <conditionalFormatting sqref="AP53:AV53">
    <cfRule type="expression" dxfId="53" priority="54">
      <formula>OR(AP$69=$B52,AP$70=$B52)</formula>
    </cfRule>
  </conditionalFormatting>
  <conditionalFormatting sqref="AP52:AV53">
    <cfRule type="expression" dxfId="52" priority="53">
      <formula>INDIRECT(ADDRESS(ROW(),COLUMN()))=TRUNC(INDIRECT(ADDRESS(ROW(),COLUMN())))</formula>
    </cfRule>
  </conditionalFormatting>
  <conditionalFormatting sqref="AW53:AY53">
    <cfRule type="expression" dxfId="51" priority="52">
      <formula>OR(AW$69=$B52,AW$70=$B52)</formula>
    </cfRule>
  </conditionalFormatting>
  <conditionalFormatting sqref="AW52:AY53">
    <cfRule type="expression" dxfId="50" priority="51">
      <formula>INDIRECT(ADDRESS(ROW(),COLUMN()))=TRUNC(INDIRECT(ADDRESS(ROW(),COLUMN())))</formula>
    </cfRule>
  </conditionalFormatting>
  <conditionalFormatting sqref="U56:AA56">
    <cfRule type="expression" dxfId="49" priority="50">
      <formula>OR(U$69=$B55,U$70=$B55)</formula>
    </cfRule>
  </conditionalFormatting>
  <conditionalFormatting sqref="U55:AA56">
    <cfRule type="expression" dxfId="48" priority="49">
      <formula>INDIRECT(ADDRESS(ROW(),COLUMN()))=TRUNC(INDIRECT(ADDRESS(ROW(),COLUMN())))</formula>
    </cfRule>
  </conditionalFormatting>
  <conditionalFormatting sqref="AB56:AH56">
    <cfRule type="expression" dxfId="47" priority="48">
      <formula>OR(AB$69=$B55,AB$70=$B55)</formula>
    </cfRule>
  </conditionalFormatting>
  <conditionalFormatting sqref="AB55:AH56">
    <cfRule type="expression" dxfId="46" priority="47">
      <formula>INDIRECT(ADDRESS(ROW(),COLUMN()))=TRUNC(INDIRECT(ADDRESS(ROW(),COLUMN())))</formula>
    </cfRule>
  </conditionalFormatting>
  <conditionalFormatting sqref="AI56:AO56">
    <cfRule type="expression" dxfId="45" priority="46">
      <formula>OR(AI$69=$B55,AI$70=$B55)</formula>
    </cfRule>
  </conditionalFormatting>
  <conditionalFormatting sqref="AI55:AO56">
    <cfRule type="expression" dxfId="44" priority="45">
      <formula>INDIRECT(ADDRESS(ROW(),COLUMN()))=TRUNC(INDIRECT(ADDRESS(ROW(),COLUMN())))</formula>
    </cfRule>
  </conditionalFormatting>
  <conditionalFormatting sqref="AP56:AV56">
    <cfRule type="expression" dxfId="43" priority="44">
      <formula>OR(AP$69=$B55,AP$70=$B55)</formula>
    </cfRule>
  </conditionalFormatting>
  <conditionalFormatting sqref="AP55:AV56">
    <cfRule type="expression" dxfId="42" priority="43">
      <formula>INDIRECT(ADDRESS(ROW(),COLUMN()))=TRUNC(INDIRECT(ADDRESS(ROW(),COLUMN())))</formula>
    </cfRule>
  </conditionalFormatting>
  <conditionalFormatting sqref="AW56:AY56">
    <cfRule type="expression" dxfId="41" priority="42">
      <formula>OR(AW$69=$B55,AW$70=$B55)</formula>
    </cfRule>
  </conditionalFormatting>
  <conditionalFormatting sqref="AW55:AY56">
    <cfRule type="expression" dxfId="40" priority="41">
      <formula>INDIRECT(ADDRESS(ROW(),COLUMN()))=TRUNC(INDIRECT(ADDRESS(ROW(),COLUMN())))</formula>
    </cfRule>
  </conditionalFormatting>
  <conditionalFormatting sqref="U59:AA59">
    <cfRule type="expression" dxfId="39" priority="40">
      <formula>OR(U$69=$B58,U$70=$B58)</formula>
    </cfRule>
  </conditionalFormatting>
  <conditionalFormatting sqref="U58:AA59">
    <cfRule type="expression" dxfId="38" priority="39">
      <formula>INDIRECT(ADDRESS(ROW(),COLUMN()))=TRUNC(INDIRECT(ADDRESS(ROW(),COLUMN())))</formula>
    </cfRule>
  </conditionalFormatting>
  <conditionalFormatting sqref="AB59:AH59">
    <cfRule type="expression" dxfId="37" priority="38">
      <formula>OR(AB$69=$B58,AB$70=$B58)</formula>
    </cfRule>
  </conditionalFormatting>
  <conditionalFormatting sqref="AB58:AH59">
    <cfRule type="expression" dxfId="36" priority="37">
      <formula>INDIRECT(ADDRESS(ROW(),COLUMN()))=TRUNC(INDIRECT(ADDRESS(ROW(),COLUMN())))</formula>
    </cfRule>
  </conditionalFormatting>
  <conditionalFormatting sqref="AI59:AO59">
    <cfRule type="expression" dxfId="35" priority="36">
      <formula>OR(AI$69=$B58,AI$70=$B58)</formula>
    </cfRule>
  </conditionalFormatting>
  <conditionalFormatting sqref="AI58:AO59">
    <cfRule type="expression" dxfId="34" priority="35">
      <formula>INDIRECT(ADDRESS(ROW(),COLUMN()))=TRUNC(INDIRECT(ADDRESS(ROW(),COLUMN())))</formula>
    </cfRule>
  </conditionalFormatting>
  <conditionalFormatting sqref="AP59:AV59">
    <cfRule type="expression" dxfId="33" priority="34">
      <formula>OR(AP$69=$B58,AP$70=$B58)</formula>
    </cfRule>
  </conditionalFormatting>
  <conditionalFormatting sqref="AP58:AV59">
    <cfRule type="expression" dxfId="32" priority="33">
      <formula>INDIRECT(ADDRESS(ROW(),COLUMN()))=TRUNC(INDIRECT(ADDRESS(ROW(),COLUMN())))</formula>
    </cfRule>
  </conditionalFormatting>
  <conditionalFormatting sqref="AW59:AY59">
    <cfRule type="expression" dxfId="31" priority="32">
      <formula>OR(AW$69=$B58,AW$70=$B58)</formula>
    </cfRule>
  </conditionalFormatting>
  <conditionalFormatting sqref="AW58:AY59">
    <cfRule type="expression" dxfId="30" priority="31">
      <formula>INDIRECT(ADDRESS(ROW(),COLUMN()))=TRUNC(INDIRECT(ADDRESS(ROW(),COLUMN())))</formula>
    </cfRule>
  </conditionalFormatting>
  <conditionalFormatting sqref="U62:AA62">
    <cfRule type="expression" dxfId="29" priority="30">
      <formula>OR(U$69=$B61,U$70=$B61)</formula>
    </cfRule>
  </conditionalFormatting>
  <conditionalFormatting sqref="U61:AA62">
    <cfRule type="expression" dxfId="28" priority="29">
      <formula>INDIRECT(ADDRESS(ROW(),COLUMN()))=TRUNC(INDIRECT(ADDRESS(ROW(),COLUMN())))</formula>
    </cfRule>
  </conditionalFormatting>
  <conditionalFormatting sqref="AB62:AH62">
    <cfRule type="expression" dxfId="27" priority="28">
      <formula>OR(AB$69=$B61,AB$70=$B61)</formula>
    </cfRule>
  </conditionalFormatting>
  <conditionalFormatting sqref="AB61:AH62">
    <cfRule type="expression" dxfId="26" priority="27">
      <formula>INDIRECT(ADDRESS(ROW(),COLUMN()))=TRUNC(INDIRECT(ADDRESS(ROW(),COLUMN())))</formula>
    </cfRule>
  </conditionalFormatting>
  <conditionalFormatting sqref="AI62:AO62">
    <cfRule type="expression" dxfId="25" priority="26">
      <formula>OR(AI$69=$B61,AI$70=$B61)</formula>
    </cfRule>
  </conditionalFormatting>
  <conditionalFormatting sqref="AI61:AO62">
    <cfRule type="expression" dxfId="24" priority="25">
      <formula>INDIRECT(ADDRESS(ROW(),COLUMN()))=TRUNC(INDIRECT(ADDRESS(ROW(),COLUMN())))</formula>
    </cfRule>
  </conditionalFormatting>
  <conditionalFormatting sqref="AP62:AV62">
    <cfRule type="expression" dxfId="23" priority="24">
      <formula>OR(AP$69=$B61,AP$70=$B61)</formula>
    </cfRule>
  </conditionalFormatting>
  <conditionalFormatting sqref="AP61:AV62">
    <cfRule type="expression" dxfId="22" priority="23">
      <formula>INDIRECT(ADDRESS(ROW(),COLUMN()))=TRUNC(INDIRECT(ADDRESS(ROW(),COLUMN())))</formula>
    </cfRule>
  </conditionalFormatting>
  <conditionalFormatting sqref="AW62:AY62">
    <cfRule type="expression" dxfId="21" priority="22">
      <formula>OR(AW$69=$B61,AW$70=$B61)</formula>
    </cfRule>
  </conditionalFormatting>
  <conditionalFormatting sqref="AW61:AY62">
    <cfRule type="expression" dxfId="20" priority="21">
      <formula>INDIRECT(ADDRESS(ROW(),COLUMN()))=TRUNC(INDIRECT(ADDRESS(ROW(),COLUMN())))</formula>
    </cfRule>
  </conditionalFormatting>
  <conditionalFormatting sqref="U65:AA65">
    <cfRule type="expression" dxfId="19" priority="20">
      <formula>OR(U$69=$B64,U$70=$B64)</formula>
    </cfRule>
  </conditionalFormatting>
  <conditionalFormatting sqref="U64:AA65">
    <cfRule type="expression" dxfId="18" priority="19">
      <formula>INDIRECT(ADDRESS(ROW(),COLUMN()))=TRUNC(INDIRECT(ADDRESS(ROW(),COLUMN())))</formula>
    </cfRule>
  </conditionalFormatting>
  <conditionalFormatting sqref="AB65:AH65">
    <cfRule type="expression" dxfId="17" priority="18">
      <formula>OR(AB$69=$B64,AB$70=$B64)</formula>
    </cfRule>
  </conditionalFormatting>
  <conditionalFormatting sqref="AB64:AH65">
    <cfRule type="expression" dxfId="16" priority="17">
      <formula>INDIRECT(ADDRESS(ROW(),COLUMN()))=TRUNC(INDIRECT(ADDRESS(ROW(),COLUMN())))</formula>
    </cfRule>
  </conditionalFormatting>
  <conditionalFormatting sqref="AI65:AO65">
    <cfRule type="expression" dxfId="15" priority="16">
      <formula>OR(AI$69=$B64,AI$70=$B64)</formula>
    </cfRule>
  </conditionalFormatting>
  <conditionalFormatting sqref="AI64:AO65">
    <cfRule type="expression" dxfId="14" priority="15">
      <formula>INDIRECT(ADDRESS(ROW(),COLUMN()))=TRUNC(INDIRECT(ADDRESS(ROW(),COLUMN())))</formula>
    </cfRule>
  </conditionalFormatting>
  <conditionalFormatting sqref="AP65:AV65">
    <cfRule type="expression" dxfId="13" priority="14">
      <formula>OR(AP$69=$B64,AP$70=$B64)</formula>
    </cfRule>
  </conditionalFormatting>
  <conditionalFormatting sqref="AP64:AV65">
    <cfRule type="expression" dxfId="12" priority="13">
      <formula>INDIRECT(ADDRESS(ROW(),COLUMN()))=TRUNC(INDIRECT(ADDRESS(ROW(),COLUMN())))</formula>
    </cfRule>
  </conditionalFormatting>
  <conditionalFormatting sqref="AW65:AY65">
    <cfRule type="expression" dxfId="11" priority="12">
      <formula>OR(AW$69=$B64,AW$70=$B64)</formula>
    </cfRule>
  </conditionalFormatting>
  <conditionalFormatting sqref="AW64:AY65">
    <cfRule type="expression" dxfId="10" priority="11">
      <formula>INDIRECT(ADDRESS(ROW(),COLUMN()))=TRUNC(INDIRECT(ADDRESS(ROW(),COLUMN())))</formula>
    </cfRule>
  </conditionalFormatting>
  <conditionalFormatting sqref="U68:AA68">
    <cfRule type="expression" dxfId="9" priority="10">
      <formula>OR(U$69=$B67,U$70=$B67)</formula>
    </cfRule>
  </conditionalFormatting>
  <conditionalFormatting sqref="U67:AA68">
    <cfRule type="expression" dxfId="8" priority="9">
      <formula>INDIRECT(ADDRESS(ROW(),COLUMN()))=TRUNC(INDIRECT(ADDRESS(ROW(),COLUMN())))</formula>
    </cfRule>
  </conditionalFormatting>
  <conditionalFormatting sqref="AB68:AH68">
    <cfRule type="expression" dxfId="7" priority="8">
      <formula>OR(AB$69=$B67,AB$70=$B67)</formula>
    </cfRule>
  </conditionalFormatting>
  <conditionalFormatting sqref="AB67:AH68">
    <cfRule type="expression" dxfId="6" priority="7">
      <formula>INDIRECT(ADDRESS(ROW(),COLUMN()))=TRUNC(INDIRECT(ADDRESS(ROW(),COLUMN())))</formula>
    </cfRule>
  </conditionalFormatting>
  <conditionalFormatting sqref="AI68:AO68">
    <cfRule type="expression" dxfId="5" priority="6">
      <formula>OR(AI$69=$B67,AI$70=$B67)</formula>
    </cfRule>
  </conditionalFormatting>
  <conditionalFormatting sqref="AI67:AO68">
    <cfRule type="expression" dxfId="4" priority="5">
      <formula>INDIRECT(ADDRESS(ROW(),COLUMN()))=TRUNC(INDIRECT(ADDRESS(ROW(),COLUMN())))</formula>
    </cfRule>
  </conditionalFormatting>
  <conditionalFormatting sqref="AP68:AV68">
    <cfRule type="expression" dxfId="3" priority="4">
      <formula>OR(AP$69=$B67,AP$70=$B67)</formula>
    </cfRule>
  </conditionalFormatting>
  <conditionalFormatting sqref="AP67:AV68">
    <cfRule type="expression" dxfId="2" priority="3">
      <formula>INDIRECT(ADDRESS(ROW(),COLUMN()))=TRUNC(INDIRECT(ADDRESS(ROW(),COLUMN())))</formula>
    </cfRule>
  </conditionalFormatting>
  <conditionalFormatting sqref="AW68:AY68">
    <cfRule type="expression" dxfId="1" priority="2">
      <formula>OR(AW$69=$B67,AW$70=$B67)</formula>
    </cfRule>
  </conditionalFormatting>
  <conditionalFormatting sqref="AW67:AY68">
    <cfRule type="expression" dxfId="0" priority="1">
      <formula>INDIRECT(ADDRESS(ROW(),COLUMN()))=TRUNC(INDIRECT(ADDRESS(ROW(),COLUMN())))</formula>
    </cfRule>
  </conditionalFormatting>
  <dataValidations count="9">
    <dataValidation allowBlank="1" showInputMessage="1" showErrorMessage="1" error="入力可能範囲　32～40" sqref="BC10"/>
    <dataValidation type="list" allowBlank="1" showInputMessage="1" sqref="U21:AY21 U24:AY24 U27:AY27 U30:AY30 U33:AY33 U36:AY36 U39:AY39 U42:AY42 U45:AY45 U48:AY48 U51:AY51 U54:AY54 U57:AY57 U60:AY60 U63:AY63 U66:AY66">
      <formula1>シフト記号表</formula1>
    </dataValidation>
    <dataValidation type="list" errorStyle="warning" allowBlank="1" showInputMessage="1" error="リストにない場合のみ、入力してください。" sqref="I21:L68">
      <formula1>INDIRECT(C21)</formula1>
    </dataValidation>
    <dataValidation type="list" allowBlank="1" showInputMessage="1" sqref="H21:H68">
      <formula1>"A, B, C, D"</formula1>
    </dataValidation>
    <dataValidation type="list" allowBlank="1" showInputMessage="1" sqref="C21:E68">
      <formula1>職種</formula1>
    </dataValidation>
    <dataValidation type="list" allowBlank="1" showInputMessage="1" showErrorMessage="1" sqref="BC3:BF3">
      <formula1>"４週,暦月"</formula1>
    </dataValidation>
    <dataValidation type="decimal" allowBlank="1" showInputMessage="1" showErrorMessage="1" error="入力可能範囲　32～40" sqref="AY6:AZ6">
      <formula1>32</formula1>
      <formula2>40</formula2>
    </dataValidation>
    <dataValidation type="list" allowBlank="1" showInputMessage="1" showErrorMessage="1" sqref="AD3:AD4">
      <formula1>#REF!</formula1>
    </dataValidation>
    <dataValidation type="list" allowBlank="1" showInputMessage="1" showErrorMessage="1" sqref="BC4:BF4">
      <formula1>"予定,実績,予定・実績"</formula1>
    </dataValidation>
  </dataValidations>
  <printOptions horizontalCentered="1"/>
  <pageMargins left="0.15748031496062992" right="0.15748031496062992" top="0.39370078740157483" bottom="0.15748031496062992" header="0.15748031496062992" footer="0.15748031496062992"/>
  <pageSetup paperSize="9" scale="44" fitToHeight="0" orientation="landscape" r:id="rId1"/>
  <rowBreaks count="1" manualBreakCount="1">
    <brk id="7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[1]プルダウン・リスト!#REF!</xm:f>
          </x14:formula1>
          <xm:sqref>AR1:BG1</xm:sqref>
        </x14:dataValidation>
      </x14:dataValidations>
    </ext>
  </extLst>
</worksheet>
</file>