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ouchan4\Desktop\厚生労働省告示\小山町指定地域密着型サービス事業所及び指定地域密着型介護予防サービス事業所の指定等に関する規則\"/>
    </mc:Choice>
  </mc:AlternateContent>
  <bookViews>
    <workbookView xWindow="0" yWindow="0" windowWidth="11790" windowHeight="11340"/>
  </bookViews>
  <sheets>
    <sheet name="夜間対応型訪問介護" sheetId="1" r:id="rId1"/>
  </sheets>
  <externalReferences>
    <externalReference r:id="rId2"/>
  </externalReferences>
  <definedNames>
    <definedName name="【記載例】シフト記号表">'[1]【記載例】シフト記号表（勤務時間帯）'!$C$6:$C$47</definedName>
    <definedName name="_xlnm.Print_Area" localSheetId="0">夜間対応型訪問介護!$A$1:$BJ$62</definedName>
    <definedName name="_xlnm.Print_Titles" localSheetId="0">夜間対応型訪問介護!$1:$14</definedName>
    <definedName name="シフト記号表">[1]シフト記号表!$C$6:$C$47</definedName>
    <definedName name="職種">[1]プルダウン・リスト!$C$17:$L$17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62" i="1" l="1"/>
  <c r="AZ62" i="1"/>
  <c r="AY62" i="1"/>
  <c r="AX62" i="1"/>
  <c r="AW62" i="1"/>
  <c r="AV62" i="1"/>
  <c r="AU62" i="1"/>
  <c r="AT62" i="1"/>
  <c r="AS6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H62" i="1"/>
  <c r="F62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H60" i="1"/>
  <c r="F60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H58" i="1"/>
  <c r="F58" i="1"/>
  <c r="BA56" i="1"/>
  <c r="AZ56" i="1"/>
  <c r="AY56" i="1"/>
  <c r="AX56" i="1"/>
  <c r="AW56" i="1"/>
  <c r="AV56" i="1"/>
  <c r="AU56" i="1"/>
  <c r="AT56" i="1"/>
  <c r="AS56" i="1"/>
  <c r="AR56" i="1"/>
  <c r="AQ56" i="1"/>
  <c r="AP56" i="1"/>
  <c r="AO56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H56" i="1"/>
  <c r="F56" i="1"/>
  <c r="BA54" i="1"/>
  <c r="AZ54" i="1"/>
  <c r="AY54" i="1"/>
  <c r="AX54" i="1"/>
  <c r="AW54" i="1"/>
  <c r="AV54" i="1"/>
  <c r="AU54" i="1"/>
  <c r="AT54" i="1"/>
  <c r="AS54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H54" i="1"/>
  <c r="F54" i="1"/>
  <c r="BA52" i="1"/>
  <c r="AZ52" i="1"/>
  <c r="AY52" i="1"/>
  <c r="AX52" i="1"/>
  <c r="AW52" i="1"/>
  <c r="AV52" i="1"/>
  <c r="AU52" i="1"/>
  <c r="AT52" i="1"/>
  <c r="AS52" i="1"/>
  <c r="AR52" i="1"/>
  <c r="AQ52" i="1"/>
  <c r="AP52" i="1"/>
  <c r="AO52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H52" i="1"/>
  <c r="F52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H50" i="1"/>
  <c r="F50" i="1"/>
  <c r="BA48" i="1"/>
  <c r="AZ48" i="1"/>
  <c r="AY48" i="1"/>
  <c r="AX48" i="1"/>
  <c r="AW48" i="1"/>
  <c r="AV48" i="1"/>
  <c r="AU48" i="1"/>
  <c r="AT48" i="1"/>
  <c r="AS48" i="1"/>
  <c r="AR48" i="1"/>
  <c r="AQ48" i="1"/>
  <c r="AP48" i="1"/>
  <c r="AO48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H48" i="1"/>
  <c r="F48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H46" i="1"/>
  <c r="F46" i="1"/>
  <c r="BA44" i="1"/>
  <c r="AZ44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H44" i="1"/>
  <c r="F44" i="1"/>
  <c r="BA42" i="1"/>
  <c r="AZ42" i="1"/>
  <c r="AY42" i="1"/>
  <c r="AX42" i="1"/>
  <c r="AW42" i="1"/>
  <c r="AV42" i="1"/>
  <c r="AU42" i="1"/>
  <c r="AT42" i="1"/>
  <c r="AS42" i="1"/>
  <c r="AR42" i="1"/>
  <c r="AQ42" i="1"/>
  <c r="AP42" i="1"/>
  <c r="AO42" i="1"/>
  <c r="AN42" i="1"/>
  <c r="AM42" i="1"/>
  <c r="AL42" i="1"/>
  <c r="AK42" i="1"/>
  <c r="AJ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H42" i="1"/>
  <c r="F42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H40" i="1"/>
  <c r="F40" i="1"/>
  <c r="BA38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H38" i="1"/>
  <c r="F38" i="1"/>
  <c r="BA36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H36" i="1"/>
  <c r="F36" i="1"/>
  <c r="BA34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H34" i="1"/>
  <c r="F34" i="1"/>
  <c r="BA32" i="1"/>
  <c r="AZ32" i="1"/>
  <c r="AY32" i="1"/>
  <c r="AX32" i="1"/>
  <c r="AW32" i="1"/>
  <c r="AV32" i="1"/>
  <c r="AU32" i="1"/>
  <c r="AT32" i="1"/>
  <c r="AS32" i="1"/>
  <c r="AR32" i="1"/>
  <c r="AQ32" i="1"/>
  <c r="AP32" i="1"/>
  <c r="AO32" i="1"/>
  <c r="AN32" i="1"/>
  <c r="AM32" i="1"/>
  <c r="AL32" i="1"/>
  <c r="AK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H32" i="1"/>
  <c r="F32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H30" i="1"/>
  <c r="F30" i="1"/>
  <c r="BA28" i="1"/>
  <c r="AZ28" i="1"/>
  <c r="AY28" i="1"/>
  <c r="AX28" i="1"/>
  <c r="AW28" i="1"/>
  <c r="AV28" i="1"/>
  <c r="AU28" i="1"/>
  <c r="AT28" i="1"/>
  <c r="AS28" i="1"/>
  <c r="AR28" i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H28" i="1"/>
  <c r="F28" i="1"/>
  <c r="BA26" i="1"/>
  <c r="AZ26" i="1"/>
  <c r="AY26" i="1"/>
  <c r="AX26" i="1"/>
  <c r="AW26" i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H26" i="1"/>
  <c r="F26" i="1"/>
  <c r="BA24" i="1"/>
  <c r="AZ24" i="1"/>
  <c r="AY24" i="1"/>
  <c r="AX24" i="1"/>
  <c r="AW24" i="1"/>
  <c r="AV24" i="1"/>
  <c r="AU24" i="1"/>
  <c r="AT24" i="1"/>
  <c r="AS24" i="1"/>
  <c r="AR24" i="1"/>
  <c r="AQ24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H24" i="1"/>
  <c r="F24" i="1"/>
  <c r="BA22" i="1"/>
  <c r="AZ22" i="1"/>
  <c r="AY22" i="1"/>
  <c r="AX22" i="1"/>
  <c r="AW22" i="1"/>
  <c r="AV22" i="1"/>
  <c r="AU22" i="1"/>
  <c r="AT22" i="1"/>
  <c r="AS22" i="1"/>
  <c r="AR22" i="1"/>
  <c r="AQ22" i="1"/>
  <c r="AP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H22" i="1"/>
  <c r="F22" i="1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H20" i="1"/>
  <c r="F20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H18" i="1"/>
  <c r="F18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H16" i="1"/>
  <c r="F16" i="1"/>
  <c r="B15" i="1"/>
  <c r="B17" i="1" s="1"/>
  <c r="B19" i="1" s="1"/>
  <c r="B21" i="1" s="1"/>
  <c r="B23" i="1" s="1"/>
  <c r="B25" i="1" s="1"/>
  <c r="B27" i="1" s="1"/>
  <c r="B29" i="1" s="1"/>
  <c r="B31" i="1" s="1"/>
  <c r="B33" i="1" s="1"/>
  <c r="B35" i="1" s="1"/>
  <c r="B37" i="1" s="1"/>
  <c r="B39" i="1" s="1"/>
  <c r="B41" i="1" s="1"/>
  <c r="B43" i="1" s="1"/>
  <c r="B45" i="1" s="1"/>
  <c r="B47" i="1" s="1"/>
  <c r="B49" i="1" s="1"/>
  <c r="B51" i="1" s="1"/>
  <c r="B53" i="1" s="1"/>
  <c r="B55" i="1" s="1"/>
  <c r="B57" i="1" s="1"/>
  <c r="B59" i="1" s="1"/>
  <c r="B61" i="1" s="1"/>
  <c r="BA12" i="1"/>
  <c r="BA13" i="1" s="1"/>
  <c r="BA14" i="1" s="1"/>
  <c r="AZ12" i="1"/>
  <c r="AZ13" i="1" s="1"/>
  <c r="AZ14" i="1" s="1"/>
  <c r="AY12" i="1"/>
  <c r="AY13" i="1" s="1"/>
  <c r="AY14" i="1" s="1"/>
  <c r="BB10" i="1"/>
  <c r="AF2" i="1"/>
  <c r="AX13" i="1" s="1"/>
  <c r="AX14" i="1" s="1"/>
  <c r="BB18" i="1" l="1"/>
  <c r="BD18" i="1" s="1"/>
  <c r="BB28" i="1"/>
  <c r="BD28" i="1" s="1"/>
  <c r="BB34" i="1"/>
  <c r="BD34" i="1" s="1"/>
  <c r="BB44" i="1"/>
  <c r="BD44" i="1" s="1"/>
  <c r="BB50" i="1"/>
  <c r="BD50" i="1" s="1"/>
  <c r="BB60" i="1"/>
  <c r="BD60" i="1" s="1"/>
  <c r="BB22" i="1"/>
  <c r="BD22" i="1" s="1"/>
  <c r="BB32" i="1"/>
  <c r="BD32" i="1" s="1"/>
  <c r="BB38" i="1"/>
  <c r="BD38" i="1" s="1"/>
  <c r="BB48" i="1"/>
  <c r="BD48" i="1" s="1"/>
  <c r="BB54" i="1"/>
  <c r="BD54" i="1" s="1"/>
  <c r="BB16" i="1"/>
  <c r="BD16" i="1" s="1"/>
  <c r="BB20" i="1"/>
  <c r="BD20" i="1" s="1"/>
  <c r="BB26" i="1"/>
  <c r="BD26" i="1" s="1"/>
  <c r="BB36" i="1"/>
  <c r="BD36" i="1" s="1"/>
  <c r="BB42" i="1"/>
  <c r="BD42" i="1" s="1"/>
  <c r="BB52" i="1"/>
  <c r="BD52" i="1" s="1"/>
  <c r="BB58" i="1"/>
  <c r="BD58" i="1" s="1"/>
  <c r="BB24" i="1"/>
  <c r="BD24" i="1" s="1"/>
  <c r="BB30" i="1"/>
  <c r="BD30" i="1" s="1"/>
  <c r="BB40" i="1"/>
  <c r="BD40" i="1" s="1"/>
  <c r="BB46" i="1"/>
  <c r="BD46" i="1" s="1"/>
  <c r="BB56" i="1"/>
  <c r="BD56" i="1" s="1"/>
  <c r="BB62" i="1"/>
  <c r="BD62" i="1" s="1"/>
  <c r="AR13" i="1"/>
  <c r="AR14" i="1" s="1"/>
  <c r="AQ13" i="1"/>
  <c r="AQ14" i="1" s="1"/>
  <c r="AA13" i="1"/>
  <c r="AA14" i="1" s="1"/>
  <c r="AJ13" i="1"/>
  <c r="AJ14" i="1" s="1"/>
  <c r="AB13" i="1"/>
  <c r="AB14" i="1" s="1"/>
  <c r="AI13" i="1"/>
  <c r="AI14" i="1" s="1"/>
  <c r="AC13" i="1"/>
  <c r="AC14" i="1" s="1"/>
  <c r="AK13" i="1"/>
  <c r="AK14" i="1" s="1"/>
  <c r="AS13" i="1"/>
  <c r="AS14" i="1" s="1"/>
  <c r="AD13" i="1"/>
  <c r="AD14" i="1" s="1"/>
  <c r="AL13" i="1"/>
  <c r="AL14" i="1" s="1"/>
  <c r="AT13" i="1"/>
  <c r="AT14" i="1" s="1"/>
  <c r="W13" i="1"/>
  <c r="W14" i="1" s="1"/>
  <c r="AM13" i="1"/>
  <c r="AM14" i="1" s="1"/>
  <c r="AF13" i="1"/>
  <c r="AF14" i="1" s="1"/>
  <c r="Y13" i="1"/>
  <c r="Y14" i="1" s="1"/>
  <c r="AG13" i="1"/>
  <c r="AG14" i="1" s="1"/>
  <c r="AO13" i="1"/>
  <c r="AO14" i="1" s="1"/>
  <c r="AW13" i="1"/>
  <c r="AW14" i="1" s="1"/>
  <c r="AE13" i="1"/>
  <c r="AE14" i="1" s="1"/>
  <c r="AU13" i="1"/>
  <c r="AU14" i="1" s="1"/>
  <c r="X13" i="1"/>
  <c r="X14" i="1" s="1"/>
  <c r="AN13" i="1"/>
  <c r="AN14" i="1" s="1"/>
  <c r="AV13" i="1"/>
  <c r="AV14" i="1" s="1"/>
  <c r="BE8" i="1"/>
  <c r="Z13" i="1"/>
  <c r="Z14" i="1" s="1"/>
  <c r="AH13" i="1"/>
  <c r="AH14" i="1" s="1"/>
  <c r="AP13" i="1"/>
  <c r="AP14" i="1" s="1"/>
</calcChain>
</file>

<file path=xl/sharedStrings.xml><?xml version="1.0" encoding="utf-8"?>
<sst xmlns="http://schemas.openxmlformats.org/spreadsheetml/2006/main" count="82" uniqueCount="36">
  <si>
    <t>従業者の勤務の体制及び勤務形態一覧表　</t>
  </si>
  <si>
    <t>サービス種別（</t>
    <rPh sb="4" eb="6">
      <t>シュベツ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</si>
  <si>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5"/>
  </si>
  <si>
    <t>）</t>
    <phoneticPr fontId="2"/>
  </si>
  <si>
    <t>(</t>
    <phoneticPr fontId="2"/>
  </si>
  <si>
    <t>)</t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</si>
  <si>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</si>
  <si>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</si>
  <si>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事業所名（</t>
    <rPh sb="0" eb="3">
      <t>ジギョウショ</t>
    </rPh>
    <rPh sb="3" eb="4">
      <t>メイ</t>
    </rPh>
    <phoneticPr fontId="2"/>
  </si>
  <si>
    <t>○○○○</t>
    <phoneticPr fontId="2"/>
  </si>
  <si>
    <t>）</t>
    <phoneticPr fontId="2"/>
  </si>
  <si>
    <t>(1)</t>
    <phoneticPr fontId="2"/>
  </si>
  <si>
    <t>４週</t>
  </si>
  <si>
    <t>(2)</t>
    <phoneticPr fontId="2"/>
  </si>
  <si>
    <t>予定</t>
  </si>
  <si>
    <t>(3) 事業所における常勤の従業者が勤務すべき時間数</t>
    <rPh sb="4" eb="7">
      <t>ジギョウショ</t>
    </rPh>
    <rPh sb="11" eb="13">
      <t>ジョウキン</t>
    </rPh>
    <rPh sb="14" eb="17">
      <t>ジュウギョウシャ</t>
    </rPh>
    <rPh sb="18" eb="20">
      <t>キンム</t>
    </rPh>
    <rPh sb="23" eb="25">
      <t>ジカン</t>
    </rPh>
    <rPh sb="25" eb="26">
      <t>スウ</t>
    </rPh>
    <phoneticPr fontId="2"/>
  </si>
  <si>
    <t>時間/週</t>
    <rPh sb="0" eb="2">
      <t>ジカン</t>
    </rPh>
    <rPh sb="3" eb="4">
      <t>シュウ</t>
    </rPh>
    <phoneticPr fontId="2"/>
  </si>
  <si>
    <t>時間/月</t>
    <rPh sb="0" eb="2">
      <t>ジカン</t>
    </rPh>
    <rPh sb="3" eb="4">
      <t>ツキ</t>
    </rPh>
    <phoneticPr fontId="2"/>
  </si>
  <si>
    <t>当月の日数</t>
    <rPh sb="0" eb="2">
      <t>トウゲツ</t>
    </rPh>
    <rPh sb="3" eb="5">
      <t>ニッスウ</t>
    </rPh>
    <phoneticPr fontId="2"/>
  </si>
  <si>
    <t>日</t>
    <rPh sb="0" eb="1">
      <t>ニチ</t>
    </rPh>
    <phoneticPr fontId="2"/>
  </si>
  <si>
    <t>No</t>
    <phoneticPr fontId="2"/>
  </si>
  <si>
    <t>(4) 
職種</t>
    <phoneticPr fontId="3"/>
  </si>
  <si>
    <t>(5)
勤務
形態</t>
    <phoneticPr fontId="3"/>
  </si>
  <si>
    <t>(6) 資格</t>
    <rPh sb="4" eb="6">
      <t>シカク</t>
    </rPh>
    <phoneticPr fontId="2"/>
  </si>
  <si>
    <t>(7) 氏　名</t>
    <phoneticPr fontId="3"/>
  </si>
  <si>
    <t>(8)</t>
    <phoneticPr fontId="2"/>
  </si>
  <si>
    <r>
      <t xml:space="preserve">(10)
</t>
    </r>
    <r>
      <rPr>
        <sz val="11"/>
        <rFont val="HGSｺﾞｼｯｸM"/>
        <family val="3"/>
        <charset val="128"/>
      </rPr>
      <t>週平均
勤務時間数</t>
    </r>
    <rPh sb="6" eb="8">
      <t>ヘイキン</t>
    </rPh>
    <rPh sb="9" eb="11">
      <t>キンム</t>
    </rPh>
    <rPh sb="11" eb="13">
      <t>ジカン</t>
    </rPh>
    <rPh sb="13" eb="14">
      <t>スウ</t>
    </rPh>
    <phoneticPr fontId="3"/>
  </si>
  <si>
    <t>(11) 兼務状況
（兼務先/兼務する職務の内容）等</t>
    <rPh sb="5" eb="7">
      <t>ケンム</t>
    </rPh>
    <rPh sb="7" eb="9">
      <t>ジョウキョウ</t>
    </rPh>
    <rPh sb="11" eb="13">
      <t>ケンム</t>
    </rPh>
    <rPh sb="13" eb="14">
      <t>サキ</t>
    </rPh>
    <rPh sb="15" eb="17">
      <t>ケンム</t>
    </rPh>
    <rPh sb="19" eb="21">
      <t>ショクム</t>
    </rPh>
    <rPh sb="22" eb="24">
      <t>ナイヨウ</t>
    </rPh>
    <rPh sb="25" eb="26">
      <t>トウ</t>
    </rPh>
    <phoneticPr fontId="3"/>
  </si>
  <si>
    <t>1週目</t>
    <rPh sb="1" eb="2">
      <t>シュウ</t>
    </rPh>
    <rPh sb="2" eb="3">
      <t>メ</t>
    </rPh>
    <phoneticPr fontId="2"/>
  </si>
  <si>
    <t>2週目</t>
    <rPh sb="1" eb="2">
      <t>シュウ</t>
    </rPh>
    <rPh sb="2" eb="3">
      <t>メ</t>
    </rPh>
    <phoneticPr fontId="2"/>
  </si>
  <si>
    <t>3週目</t>
    <rPh sb="1" eb="2">
      <t>シュウ</t>
    </rPh>
    <rPh sb="2" eb="3">
      <t>メ</t>
    </rPh>
    <phoneticPr fontId="2"/>
  </si>
  <si>
    <t>4週目</t>
    <rPh sb="1" eb="2">
      <t>シュウ</t>
    </rPh>
    <rPh sb="2" eb="3">
      <t>メ</t>
    </rPh>
    <phoneticPr fontId="2"/>
  </si>
  <si>
    <t>5週目</t>
    <rPh sb="1" eb="2">
      <t>シュウ</t>
    </rPh>
    <rPh sb="2" eb="3">
      <t>メ</t>
    </rPh>
    <phoneticPr fontId="2"/>
  </si>
  <si>
    <t>シフト記号</t>
    <rPh sb="3" eb="5">
      <t>キゴウ</t>
    </rPh>
    <phoneticPr fontId="8"/>
  </si>
  <si>
    <t>勤務時間数</t>
    <rPh sb="0" eb="2">
      <t>キンム</t>
    </rPh>
    <rPh sb="2" eb="5">
      <t>ジカンスウ</t>
    </rPh>
    <phoneticPr fontId="2"/>
  </si>
  <si>
    <t>様式第１号の２（第２条関係）</t>
    <rPh sb="8" eb="9">
      <t>ダイ</t>
    </rPh>
    <rPh sb="10" eb="13">
      <t>ジョウカンケイ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</si>
</sst>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#,##0.0#"/>
  </numFmts>
  <fonts count="12" x14ac:knownFonts="1">
    <font>
      <sz val="11"/>
      <color theme="1"/>
      <name val="ＭＳ Ｐゴシック"/>
      <family val="2"/>
      <charset val="128"/>
      <scheme val="minor"/>
    </font>
    <font>
      <sz val="16"/>
      <name val="HGSｺﾞｼｯｸM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6"/>
      <name val="HGSｺﾞｼｯｸM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6"/>
      <name val="ＭＳ Ｐゴシック"/>
      <family val="3"/>
      <charset val="128"/>
    </font>
    <font>
      <sz val="14"/>
      <color theme="0"/>
      <name val="HGSｺﾞｼｯｸM"/>
      <family val="3"/>
      <charset val="128"/>
    </font>
    <font>
      <b/>
      <sz val="16"/>
      <color theme="0"/>
      <name val="HGSｺﾞｼｯｸM"/>
      <family val="3"/>
      <charset val="128"/>
    </font>
    <font>
      <sz val="16"/>
      <color theme="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 diagonalUp="1">
      <left style="double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medium">
        <color indexed="64"/>
      </top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 style="medium">
        <color indexed="64"/>
      </top>
      <bottom style="dotted">
        <color indexed="64"/>
      </bottom>
      <diagonal style="hair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 diagonalUp="1">
      <left/>
      <right style="medium">
        <color indexed="64"/>
      </right>
      <top style="thin">
        <color indexed="64"/>
      </top>
      <bottom style="dotted">
        <color indexed="64"/>
      </bottom>
      <diagonal style="hair">
        <color indexed="64"/>
      </diagonal>
    </border>
    <border diagonalUp="1">
      <left style="medium">
        <color indexed="64"/>
      </left>
      <right/>
      <top style="thin">
        <color indexed="64"/>
      </top>
      <bottom style="dotted">
        <color indexed="64"/>
      </bottom>
      <diagonal style="hair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5">
    <xf numFmtId="0" fontId="0" fillId="0" borderId="0" xfId="0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9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 textRotation="90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quotePrefix="1" applyFont="1" applyFill="1" applyBorder="1" applyAlignment="1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vertical="center"/>
    </xf>
    <xf numFmtId="20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Protection="1">
      <alignment vertical="center"/>
    </xf>
    <xf numFmtId="0" fontId="6" fillId="0" borderId="0" xfId="0" applyFont="1" applyFill="1" applyAlignment="1" applyProtection="1">
      <alignment horizontal="left" vertical="center"/>
    </xf>
    <xf numFmtId="0" fontId="6" fillId="0" borderId="0" xfId="0" applyFont="1" applyFill="1" applyAlignment="1">
      <alignment horizontal="right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vertical="center" wrapText="1"/>
    </xf>
    <xf numFmtId="0" fontId="1" fillId="0" borderId="27" xfId="0" applyFont="1" applyFill="1" applyBorder="1" applyAlignment="1">
      <alignment vertical="center" wrapText="1"/>
    </xf>
    <xf numFmtId="0" fontId="1" fillId="0" borderId="7" xfId="0" applyFont="1" applyFill="1" applyBorder="1" applyAlignment="1" applyProtection="1">
      <alignment horizontal="center" vertical="center" shrinkToFit="1"/>
    </xf>
    <xf numFmtId="0" fontId="1" fillId="0" borderId="6" xfId="0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1" fillId="0" borderId="37" xfId="0" applyFont="1" applyFill="1" applyBorder="1" applyAlignment="1" applyProtection="1">
      <alignment horizontal="center" vertical="center" shrinkToFit="1"/>
      <protection locked="0"/>
    </xf>
    <xf numFmtId="0" fontId="1" fillId="0" borderId="38" xfId="0" applyFont="1" applyFill="1" applyBorder="1" applyAlignment="1" applyProtection="1">
      <alignment horizontal="center" vertical="center" shrinkToFit="1"/>
      <protection locked="0"/>
    </xf>
    <xf numFmtId="0" fontId="1" fillId="0" borderId="39" xfId="0" applyFont="1" applyFill="1" applyBorder="1" applyAlignment="1" applyProtection="1">
      <alignment horizontal="center" vertical="center" shrinkToFit="1"/>
      <protection locked="0"/>
    </xf>
    <xf numFmtId="0" fontId="1" fillId="0" borderId="14" xfId="0" applyFont="1" applyFill="1" applyBorder="1" applyAlignment="1" applyProtection="1">
      <alignment horizontal="center" vertical="center" shrinkToFit="1"/>
    </xf>
    <xf numFmtId="0" fontId="1" fillId="0" borderId="13" xfId="0" applyFont="1" applyFill="1" applyBorder="1" applyAlignment="1" applyProtection="1">
      <alignment horizontal="center" vertical="center" shrinkToFit="1"/>
    </xf>
    <xf numFmtId="0" fontId="6" fillId="0" borderId="44" xfId="0" applyFont="1" applyFill="1" applyBorder="1" applyAlignment="1">
      <alignment vertical="center"/>
    </xf>
    <xf numFmtId="0" fontId="6" fillId="0" borderId="45" xfId="0" applyFont="1" applyFill="1" applyBorder="1" applyAlignment="1">
      <alignment vertical="center"/>
    </xf>
    <xf numFmtId="0" fontId="6" fillId="0" borderId="46" xfId="0" applyFont="1" applyFill="1" applyBorder="1" applyAlignment="1">
      <alignment vertical="center"/>
    </xf>
    <xf numFmtId="177" fontId="1" fillId="0" borderId="47" xfId="0" applyNumberFormat="1" applyFont="1" applyFill="1" applyBorder="1" applyAlignment="1">
      <alignment horizontal="center" vertical="center" shrinkToFit="1"/>
    </xf>
    <xf numFmtId="177" fontId="1" fillId="0" borderId="48" xfId="0" applyNumberFormat="1" applyFont="1" applyFill="1" applyBorder="1" applyAlignment="1">
      <alignment horizontal="center" vertical="center" shrinkToFit="1"/>
    </xf>
    <xf numFmtId="177" fontId="1" fillId="0" borderId="49" xfId="0" applyNumberFormat="1" applyFont="1" applyFill="1" applyBorder="1" applyAlignment="1">
      <alignment horizontal="center" vertical="center" shrinkToFit="1"/>
    </xf>
    <xf numFmtId="0" fontId="1" fillId="0" borderId="54" xfId="0" applyFont="1" applyFill="1" applyBorder="1" applyAlignment="1" applyProtection="1">
      <alignment horizontal="center" vertical="center" shrinkToFit="1"/>
    </xf>
    <xf numFmtId="0" fontId="1" fillId="0" borderId="53" xfId="0" applyFont="1" applyFill="1" applyBorder="1" applyAlignment="1" applyProtection="1">
      <alignment horizontal="center" vertical="center" shrinkToFit="1"/>
    </xf>
    <xf numFmtId="0" fontId="6" fillId="0" borderId="54" xfId="0" applyFont="1" applyFill="1" applyBorder="1" applyAlignment="1">
      <alignment vertical="center"/>
    </xf>
    <xf numFmtId="0" fontId="6" fillId="0" borderId="55" xfId="0" applyFont="1" applyFill="1" applyBorder="1" applyAlignment="1">
      <alignment vertical="center"/>
    </xf>
    <xf numFmtId="0" fontId="6" fillId="0" borderId="56" xfId="0" applyFont="1" applyFill="1" applyBorder="1" applyAlignment="1">
      <alignment vertical="center"/>
    </xf>
    <xf numFmtId="0" fontId="1" fillId="0" borderId="57" xfId="0" applyFont="1" applyFill="1" applyBorder="1" applyAlignment="1" applyProtection="1">
      <alignment horizontal="center" vertical="center" shrinkToFit="1"/>
      <protection locked="0"/>
    </xf>
    <xf numFmtId="0" fontId="1" fillId="0" borderId="58" xfId="0" applyFont="1" applyFill="1" applyBorder="1" applyAlignment="1" applyProtection="1">
      <alignment horizontal="center" vertical="center" shrinkToFit="1"/>
      <protection locked="0"/>
    </xf>
    <xf numFmtId="0" fontId="1" fillId="0" borderId="59" xfId="0" applyFont="1" applyFill="1" applyBorder="1" applyAlignment="1" applyProtection="1">
      <alignment horizontal="center" vertical="center" shrinkToFit="1"/>
      <protection locked="0"/>
    </xf>
    <xf numFmtId="0" fontId="1" fillId="0" borderId="60" xfId="0" applyFont="1" applyFill="1" applyBorder="1" applyAlignment="1" applyProtection="1">
      <alignment horizontal="center" vertical="center" shrinkToFit="1"/>
      <protection locked="0"/>
    </xf>
    <xf numFmtId="0" fontId="6" fillId="0" borderId="64" xfId="0" applyFont="1" applyFill="1" applyBorder="1" applyAlignment="1">
      <alignment vertical="center"/>
    </xf>
    <xf numFmtId="0" fontId="6" fillId="0" borderId="65" xfId="0" applyFont="1" applyFill="1" applyBorder="1" applyAlignment="1">
      <alignment vertical="center"/>
    </xf>
    <xf numFmtId="0" fontId="6" fillId="0" borderId="66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1" fillId="0" borderId="25" xfId="0" applyFont="1" applyFill="1" applyBorder="1" applyAlignment="1" applyProtection="1">
      <alignment horizontal="center" vertical="center" shrinkToFit="1"/>
    </xf>
    <xf numFmtId="0" fontId="1" fillId="0" borderId="24" xfId="0" applyFont="1" applyFill="1" applyBorder="1" applyAlignment="1" applyProtection="1">
      <alignment horizontal="center" vertical="center" shrinkToFit="1"/>
    </xf>
    <xf numFmtId="0" fontId="6" fillId="0" borderId="70" xfId="0" applyFont="1" applyFill="1" applyBorder="1" applyAlignment="1">
      <alignment vertical="center"/>
    </xf>
    <xf numFmtId="0" fontId="6" fillId="0" borderId="71" xfId="0" applyFont="1" applyFill="1" applyBorder="1" applyAlignment="1">
      <alignment vertical="center"/>
    </xf>
    <xf numFmtId="0" fontId="6" fillId="0" borderId="72" xfId="0" applyFont="1" applyFill="1" applyBorder="1" applyAlignment="1">
      <alignment vertical="center"/>
    </xf>
    <xf numFmtId="177" fontId="1" fillId="0" borderId="73" xfId="0" applyNumberFormat="1" applyFont="1" applyFill="1" applyBorder="1" applyAlignment="1">
      <alignment horizontal="center" vertical="center" shrinkToFit="1"/>
    </xf>
    <xf numFmtId="177" fontId="1" fillId="0" borderId="74" xfId="0" applyNumberFormat="1" applyFont="1" applyFill="1" applyBorder="1" applyAlignment="1">
      <alignment horizontal="center" vertical="center" shrinkToFit="1"/>
    </xf>
    <xf numFmtId="177" fontId="1" fillId="0" borderId="75" xfId="0" applyNumberFormat="1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29" xfId="0" applyNumberFormat="1" applyFont="1" applyFill="1" applyBorder="1" applyAlignment="1">
      <alignment horizontal="center" vertical="center" wrapText="1"/>
    </xf>
    <xf numFmtId="0" fontId="9" fillId="0" borderId="30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 vertical="center" wrapText="1"/>
    </xf>
    <xf numFmtId="0" fontId="11" fillId="0" borderId="0" xfId="0" applyFont="1" applyFill="1" applyProtection="1">
      <alignment vertical="center"/>
    </xf>
    <xf numFmtId="0" fontId="1" fillId="0" borderId="33" xfId="0" applyFont="1" applyFill="1" applyBorder="1" applyAlignment="1">
      <alignment horizontal="center" vertical="center"/>
    </xf>
    <xf numFmtId="0" fontId="1" fillId="0" borderId="67" xfId="0" applyFont="1" applyFill="1" applyBorder="1" applyAlignment="1">
      <alignment horizontal="center" vertical="center"/>
    </xf>
    <xf numFmtId="0" fontId="1" fillId="0" borderId="52" xfId="0" applyFont="1" applyFill="1" applyBorder="1" applyAlignment="1" applyProtection="1">
      <alignment horizontal="center" vertical="center" shrinkToFit="1"/>
      <protection locked="0"/>
    </xf>
    <xf numFmtId="0" fontId="1" fillId="0" borderId="53" xfId="0" applyFont="1" applyFill="1" applyBorder="1" applyAlignment="1" applyProtection="1">
      <alignment horizontal="center" vertical="center" shrinkToFit="1"/>
      <protection locked="0"/>
    </xf>
    <xf numFmtId="0" fontId="1" fillId="0" borderId="23" xfId="0" applyFont="1" applyFill="1" applyBorder="1" applyAlignment="1" applyProtection="1">
      <alignment horizontal="center" vertical="center" shrinkToFit="1"/>
      <protection locked="0"/>
    </xf>
    <xf numFmtId="0" fontId="1" fillId="0" borderId="24" xfId="0" applyFont="1" applyFill="1" applyBorder="1" applyAlignment="1" applyProtection="1">
      <alignment horizontal="center" vertical="center" shrinkToFit="1"/>
      <protection locked="0"/>
    </xf>
    <xf numFmtId="0" fontId="1" fillId="0" borderId="54" xfId="0" applyFont="1" applyFill="1" applyBorder="1" applyAlignment="1" applyProtection="1">
      <alignment horizontal="center" vertical="center" wrapText="1"/>
      <protection locked="0"/>
    </xf>
    <xf numFmtId="0" fontId="1" fillId="0" borderId="53" xfId="0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Fill="1" applyBorder="1" applyAlignment="1" applyProtection="1">
      <alignment horizontal="center" vertical="center" wrapText="1"/>
      <protection locked="0"/>
    </xf>
    <xf numFmtId="0" fontId="1" fillId="0" borderId="54" xfId="0" applyFont="1" applyFill="1" applyBorder="1" applyAlignment="1" applyProtection="1">
      <alignment horizontal="center" vertical="center" shrinkToFit="1"/>
      <protection locked="0"/>
    </xf>
    <xf numFmtId="0" fontId="1" fillId="0" borderId="55" xfId="0" applyFont="1" applyFill="1" applyBorder="1" applyAlignment="1" applyProtection="1">
      <alignment horizontal="center" vertical="center" shrinkToFit="1"/>
      <protection locked="0"/>
    </xf>
    <xf numFmtId="0" fontId="1" fillId="0" borderId="25" xfId="0" applyFont="1" applyFill="1" applyBorder="1" applyAlignment="1" applyProtection="1">
      <alignment horizontal="center" vertical="center" shrinkToFit="1"/>
      <protection locked="0"/>
    </xf>
    <xf numFmtId="0" fontId="1" fillId="0" borderId="26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2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68" xfId="0" applyFont="1" applyFill="1" applyBorder="1" applyAlignment="1" applyProtection="1">
      <alignment horizontal="center" vertical="center" shrinkToFit="1"/>
      <protection locked="0"/>
    </xf>
    <xf numFmtId="0" fontId="1" fillId="0" borderId="69" xfId="0" applyFont="1" applyFill="1" applyBorder="1" applyAlignment="1" applyProtection="1">
      <alignment horizontal="center" vertical="center" shrinkToFit="1"/>
      <protection locked="0"/>
    </xf>
    <xf numFmtId="0" fontId="1" fillId="0" borderId="28" xfId="0" applyFont="1" applyFill="1" applyBorder="1" applyAlignment="1" applyProtection="1">
      <alignment horizontal="center" vertical="center" shrinkToFit="1"/>
      <protection locked="0"/>
    </xf>
    <xf numFmtId="0" fontId="1" fillId="0" borderId="61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1" fontId="1" fillId="0" borderId="63" xfId="0" applyNumberFormat="1" applyFont="1" applyFill="1" applyBorder="1" applyAlignment="1">
      <alignment horizontal="center" vertical="center" wrapText="1"/>
    </xf>
    <xf numFmtId="1" fontId="1" fillId="0" borderId="62" xfId="0" applyNumberFormat="1" applyFont="1" applyFill="1" applyBorder="1" applyAlignment="1">
      <alignment horizontal="center" vertical="center" wrapText="1"/>
    </xf>
    <xf numFmtId="0" fontId="1" fillId="0" borderId="52" xfId="0" applyFont="1" applyFill="1" applyBorder="1" applyAlignment="1" applyProtection="1">
      <alignment horizontal="left" vertical="center" wrapText="1"/>
      <protection locked="0"/>
    </xf>
    <xf numFmtId="0" fontId="1" fillId="0" borderId="55" xfId="0" applyFont="1" applyFill="1" applyBorder="1" applyAlignment="1" applyProtection="1">
      <alignment horizontal="left" vertical="center" wrapText="1"/>
      <protection locked="0"/>
    </xf>
    <xf numFmtId="0" fontId="1" fillId="0" borderId="56" xfId="0" applyFont="1" applyFill="1" applyBorder="1" applyAlignment="1" applyProtection="1">
      <alignment horizontal="left" vertical="center" wrapText="1"/>
      <protection locked="0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0" fontId="1" fillId="0" borderId="26" xfId="0" applyFont="1" applyFill="1" applyBorder="1" applyAlignment="1" applyProtection="1">
      <alignment horizontal="left" vertical="center" wrapText="1"/>
      <protection locked="0"/>
    </xf>
    <xf numFmtId="0" fontId="1" fillId="0" borderId="27" xfId="0" applyFont="1" applyFill="1" applyBorder="1" applyAlignment="1" applyProtection="1">
      <alignment horizontal="left" vertical="center" wrapText="1"/>
      <protection locked="0"/>
    </xf>
    <xf numFmtId="177" fontId="1" fillId="0" borderId="76" xfId="0" applyNumberFormat="1" applyFont="1" applyFill="1" applyBorder="1" applyAlignment="1">
      <alignment horizontal="center" vertical="center" wrapText="1"/>
    </xf>
    <xf numFmtId="177" fontId="1" fillId="0" borderId="72" xfId="0" applyNumberFormat="1" applyFont="1" applyFill="1" applyBorder="1" applyAlignment="1">
      <alignment horizontal="center" vertical="center" wrapText="1"/>
    </xf>
    <xf numFmtId="177" fontId="1" fillId="0" borderId="77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/>
    </xf>
    <xf numFmtId="0" fontId="1" fillId="0" borderId="12" xfId="0" applyFont="1" applyFill="1" applyBorder="1" applyAlignment="1" applyProtection="1">
      <alignment horizontal="center" vertical="center" shrinkToFit="1"/>
      <protection locked="0"/>
    </xf>
    <xf numFmtId="0" fontId="1" fillId="0" borderId="13" xfId="0" applyFont="1" applyFill="1" applyBorder="1" applyAlignment="1" applyProtection="1">
      <alignment horizontal="center" vertical="center" shrinkToFi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Border="1" applyAlignment="1" applyProtection="1">
      <alignment horizontal="center" vertical="center" shrinkToFit="1"/>
      <protection locked="0"/>
    </xf>
    <xf numFmtId="0" fontId="1" fillId="0" borderId="12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Fill="1" applyBorder="1" applyAlignment="1" applyProtection="1">
      <alignment horizontal="left" vertical="center" wrapText="1"/>
      <protection locked="0"/>
    </xf>
    <xf numFmtId="177" fontId="1" fillId="0" borderId="50" xfId="0" applyNumberFormat="1" applyFont="1" applyFill="1" applyBorder="1" applyAlignment="1">
      <alignment horizontal="center" vertical="center" wrapText="1"/>
    </xf>
    <xf numFmtId="177" fontId="1" fillId="0" borderId="46" xfId="0" applyNumberFormat="1" applyFont="1" applyFill="1" applyBorder="1" applyAlignment="1">
      <alignment horizontal="center" vertical="center" wrapText="1"/>
    </xf>
    <xf numFmtId="177" fontId="1" fillId="0" borderId="51" xfId="0" applyNumberFormat="1" applyFont="1" applyFill="1" applyBorder="1" applyAlignment="1">
      <alignment horizontal="center" vertical="center" wrapText="1"/>
    </xf>
    <xf numFmtId="1" fontId="1" fillId="0" borderId="42" xfId="0" applyNumberFormat="1" applyFont="1" applyFill="1" applyBorder="1" applyAlignment="1">
      <alignment horizontal="center" vertical="center" wrapText="1"/>
    </xf>
    <xf numFmtId="1" fontId="1" fillId="0" borderId="4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alignment horizontal="left" vertical="center" wrapText="1"/>
      <protection locked="0"/>
    </xf>
    <xf numFmtId="0" fontId="1" fillId="0" borderId="9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 applyProtection="1">
      <alignment horizontal="center" vertical="center" shrinkToFi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shrinkToFit="1"/>
      <protection locked="0"/>
    </xf>
    <xf numFmtId="0" fontId="1" fillId="0" borderId="8" xfId="0" applyFont="1" applyFill="1" applyBorder="1" applyAlignment="1" applyProtection="1">
      <alignment horizontal="center" vertical="center" shrinkToFit="1"/>
      <protection locked="0"/>
    </xf>
    <xf numFmtId="0" fontId="1" fillId="0" borderId="34" xfId="0" applyFont="1" applyFill="1" applyBorder="1" applyAlignment="1" applyProtection="1">
      <alignment horizontal="center" vertical="center" shrinkToFit="1"/>
      <protection locked="0"/>
    </xf>
    <xf numFmtId="0" fontId="1" fillId="0" borderId="35" xfId="0" applyFont="1" applyFill="1" applyBorder="1" applyAlignment="1" applyProtection="1">
      <alignment horizontal="center" vertical="center" shrinkToFit="1"/>
      <protection locked="0"/>
    </xf>
    <xf numFmtId="0" fontId="1" fillId="0" borderId="36" xfId="0" applyFont="1" applyFill="1" applyBorder="1" applyAlignment="1" applyProtection="1">
      <alignment horizontal="center" vertical="center" shrinkToFit="1"/>
      <protection locked="0"/>
    </xf>
    <xf numFmtId="0" fontId="1" fillId="0" borderId="40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8" xfId="0" quotePrefix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48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記載例】夜間対応型訪問介護"/>
      <sheetName val="【記載例】シフト記号表（勤務時間帯）"/>
      <sheetName val="夜間対応型訪問介護"/>
      <sheetName val="シフト記号表"/>
      <sheetName val="記入方法"/>
      <sheetName val="プルダウン・リスト"/>
    </sheetNames>
    <sheetDataSet>
      <sheetData sheetId="0"/>
      <sheetData sheetId="1">
        <row r="6">
          <cell r="C6" t="str">
            <v>a</v>
          </cell>
        </row>
        <row r="7">
          <cell r="C7" t="str">
            <v>b</v>
          </cell>
        </row>
        <row r="8">
          <cell r="C8" t="str">
            <v>c</v>
          </cell>
        </row>
        <row r="9">
          <cell r="C9" t="str">
            <v>d</v>
          </cell>
        </row>
        <row r="10">
          <cell r="C10" t="str">
            <v>e</v>
          </cell>
        </row>
        <row r="11">
          <cell r="C11" t="str">
            <v>f</v>
          </cell>
        </row>
        <row r="12">
          <cell r="C12" t="str">
            <v>g</v>
          </cell>
        </row>
        <row r="13">
          <cell r="C13" t="str">
            <v>h</v>
          </cell>
        </row>
        <row r="14">
          <cell r="C14" t="str">
            <v>i</v>
          </cell>
        </row>
        <row r="15">
          <cell r="C15" t="str">
            <v>j</v>
          </cell>
        </row>
        <row r="16">
          <cell r="C16" t="str">
            <v>k</v>
          </cell>
        </row>
        <row r="17">
          <cell r="C17" t="str">
            <v>l</v>
          </cell>
        </row>
        <row r="18">
          <cell r="C18" t="str">
            <v>m</v>
          </cell>
        </row>
        <row r="19">
          <cell r="C19" t="str">
            <v>n</v>
          </cell>
        </row>
        <row r="20">
          <cell r="C20" t="str">
            <v>o</v>
          </cell>
        </row>
        <row r="21">
          <cell r="C21" t="str">
            <v>p</v>
          </cell>
        </row>
        <row r="22">
          <cell r="C22" t="str">
            <v>q</v>
          </cell>
        </row>
        <row r="23">
          <cell r="C23" t="str">
            <v>r</v>
          </cell>
        </row>
        <row r="24">
          <cell r="C24" t="str">
            <v>s</v>
          </cell>
        </row>
        <row r="25">
          <cell r="C25" t="str">
            <v>t</v>
          </cell>
        </row>
        <row r="26">
          <cell r="C26" t="str">
            <v>u</v>
          </cell>
        </row>
        <row r="27">
          <cell r="C27" t="str">
            <v>v</v>
          </cell>
        </row>
        <row r="28">
          <cell r="C28" t="str">
            <v>w</v>
          </cell>
        </row>
        <row r="29">
          <cell r="C29" t="str">
            <v>x</v>
          </cell>
        </row>
        <row r="30">
          <cell r="C30" t="str">
            <v>y</v>
          </cell>
        </row>
        <row r="31">
          <cell r="C31" t="str">
            <v>z</v>
          </cell>
        </row>
        <row r="32">
          <cell r="C32" t="str">
            <v>x</v>
          </cell>
        </row>
        <row r="33">
          <cell r="C33" t="str">
            <v>aa</v>
          </cell>
        </row>
        <row r="34">
          <cell r="C34" t="str">
            <v>ab</v>
          </cell>
        </row>
        <row r="35">
          <cell r="C35" t="str">
            <v>ac</v>
          </cell>
        </row>
        <row r="36">
          <cell r="C36" t="str">
            <v>ad</v>
          </cell>
        </row>
        <row r="37">
          <cell r="C37" t="str">
            <v>ae</v>
          </cell>
        </row>
        <row r="38">
          <cell r="C38" t="str">
            <v>af</v>
          </cell>
        </row>
        <row r="39">
          <cell r="C39" t="str">
            <v>ag</v>
          </cell>
        </row>
        <row r="40">
          <cell r="C40" t="str">
            <v>-</v>
          </cell>
        </row>
        <row r="41">
          <cell r="C41" t="str">
            <v>-</v>
          </cell>
        </row>
        <row r="42">
          <cell r="C42" t="str">
            <v>ah</v>
          </cell>
        </row>
        <row r="43">
          <cell r="C43" t="str">
            <v>-</v>
          </cell>
        </row>
        <row r="44">
          <cell r="C44" t="str">
            <v>-</v>
          </cell>
        </row>
        <row r="45">
          <cell r="C45" t="str">
            <v>ai</v>
          </cell>
        </row>
        <row r="46">
          <cell r="C46" t="str">
            <v>-</v>
          </cell>
        </row>
        <row r="47">
          <cell r="C47" t="str">
            <v>-</v>
          </cell>
        </row>
      </sheetData>
      <sheetData sheetId="2"/>
      <sheetData sheetId="3">
        <row r="6">
          <cell r="C6" t="str">
            <v>a</v>
          </cell>
          <cell r="D6" t="str">
            <v>a</v>
          </cell>
          <cell r="E6" t="str">
            <v>：</v>
          </cell>
          <cell r="F6">
            <v>0.375</v>
          </cell>
          <cell r="G6" t="str">
            <v>～</v>
          </cell>
          <cell r="H6">
            <v>0.75</v>
          </cell>
          <cell r="I6" t="str">
            <v>（</v>
          </cell>
          <cell r="J6">
            <v>4.1666666666666664E-2</v>
          </cell>
          <cell r="K6" t="str">
            <v>）</v>
          </cell>
          <cell r="L6">
            <v>8</v>
          </cell>
        </row>
        <row r="7">
          <cell r="C7" t="str">
            <v>b</v>
          </cell>
          <cell r="D7" t="str">
            <v>b</v>
          </cell>
          <cell r="E7" t="str">
            <v>：</v>
          </cell>
          <cell r="F7">
            <v>0.89583333333333337</v>
          </cell>
          <cell r="G7" t="str">
            <v>～</v>
          </cell>
          <cell r="H7">
            <v>0.27083333333333331</v>
          </cell>
          <cell r="I7" t="str">
            <v>（</v>
          </cell>
          <cell r="J7">
            <v>4.1666666666666664E-2</v>
          </cell>
          <cell r="K7" t="str">
            <v>）</v>
          </cell>
          <cell r="L7">
            <v>7.9999999999999964</v>
          </cell>
        </row>
        <row r="8">
          <cell r="C8" t="str">
            <v>c</v>
          </cell>
          <cell r="D8" t="str">
            <v>c</v>
          </cell>
          <cell r="E8" t="str">
            <v>：</v>
          </cell>
          <cell r="F8">
            <v>0</v>
          </cell>
          <cell r="G8" t="str">
            <v>～</v>
          </cell>
          <cell r="H8">
            <v>0</v>
          </cell>
          <cell r="I8" t="str">
            <v>（</v>
          </cell>
          <cell r="J8">
            <v>0</v>
          </cell>
          <cell r="K8" t="str">
            <v>）</v>
          </cell>
          <cell r="L8" t="str">
            <v/>
          </cell>
        </row>
        <row r="9">
          <cell r="C9" t="str">
            <v>d</v>
          </cell>
          <cell r="D9" t="str">
            <v>d</v>
          </cell>
          <cell r="E9" t="str">
            <v>：</v>
          </cell>
          <cell r="F9">
            <v>0</v>
          </cell>
          <cell r="G9" t="str">
            <v>～</v>
          </cell>
          <cell r="H9">
            <v>0</v>
          </cell>
          <cell r="I9" t="str">
            <v>（</v>
          </cell>
          <cell r="J9">
            <v>0</v>
          </cell>
          <cell r="K9" t="str">
            <v>）</v>
          </cell>
          <cell r="L9" t="str">
            <v/>
          </cell>
        </row>
        <row r="10">
          <cell r="C10" t="str">
            <v>e</v>
          </cell>
          <cell r="D10" t="str">
            <v>e</v>
          </cell>
          <cell r="E10" t="str">
            <v>：</v>
          </cell>
          <cell r="F10">
            <v>0</v>
          </cell>
          <cell r="G10" t="str">
            <v>～</v>
          </cell>
          <cell r="H10">
            <v>0</v>
          </cell>
          <cell r="I10" t="str">
            <v>（</v>
          </cell>
          <cell r="J10">
            <v>0</v>
          </cell>
          <cell r="K10" t="str">
            <v>）</v>
          </cell>
          <cell r="L10" t="str">
            <v/>
          </cell>
        </row>
        <row r="11">
          <cell r="C11" t="str">
            <v>f</v>
          </cell>
          <cell r="D11" t="str">
            <v>f</v>
          </cell>
          <cell r="E11" t="str">
            <v>：</v>
          </cell>
          <cell r="F11">
            <v>0</v>
          </cell>
          <cell r="G11" t="str">
            <v>～</v>
          </cell>
          <cell r="H11">
            <v>0</v>
          </cell>
          <cell r="I11" t="str">
            <v>（</v>
          </cell>
          <cell r="J11">
            <v>0</v>
          </cell>
          <cell r="K11" t="str">
            <v>）</v>
          </cell>
          <cell r="L11" t="str">
            <v/>
          </cell>
        </row>
        <row r="12">
          <cell r="C12" t="str">
            <v>g</v>
          </cell>
          <cell r="D12" t="str">
            <v>g</v>
          </cell>
          <cell r="E12" t="str">
            <v>：</v>
          </cell>
          <cell r="F12">
            <v>0</v>
          </cell>
          <cell r="G12" t="str">
            <v>～</v>
          </cell>
          <cell r="H12">
            <v>0</v>
          </cell>
          <cell r="I12" t="str">
            <v>（</v>
          </cell>
          <cell r="J12">
            <v>0</v>
          </cell>
          <cell r="K12" t="str">
            <v>）</v>
          </cell>
          <cell r="L12" t="str">
            <v/>
          </cell>
        </row>
        <row r="13">
          <cell r="C13" t="str">
            <v>h</v>
          </cell>
          <cell r="D13" t="str">
            <v>h</v>
          </cell>
          <cell r="E13" t="str">
            <v>：</v>
          </cell>
          <cell r="F13">
            <v>0</v>
          </cell>
          <cell r="G13" t="str">
            <v>～</v>
          </cell>
          <cell r="H13">
            <v>0</v>
          </cell>
          <cell r="I13" t="str">
            <v>（</v>
          </cell>
          <cell r="J13">
            <v>0</v>
          </cell>
          <cell r="K13" t="str">
            <v>）</v>
          </cell>
          <cell r="L13" t="str">
            <v/>
          </cell>
        </row>
        <row r="14">
          <cell r="C14" t="str">
            <v>i</v>
          </cell>
          <cell r="D14" t="str">
            <v>i</v>
          </cell>
          <cell r="E14" t="str">
            <v>：</v>
          </cell>
          <cell r="F14">
            <v>0</v>
          </cell>
          <cell r="G14" t="str">
            <v>～</v>
          </cell>
          <cell r="H14">
            <v>0</v>
          </cell>
          <cell r="I14" t="str">
            <v>（</v>
          </cell>
          <cell r="J14">
            <v>0</v>
          </cell>
          <cell r="K14" t="str">
            <v>）</v>
          </cell>
          <cell r="L14" t="str">
            <v/>
          </cell>
        </row>
        <row r="15">
          <cell r="C15" t="str">
            <v>j</v>
          </cell>
          <cell r="D15" t="str">
            <v>j</v>
          </cell>
          <cell r="E15" t="str">
            <v>：</v>
          </cell>
          <cell r="F15">
            <v>0</v>
          </cell>
          <cell r="G15" t="str">
            <v>～</v>
          </cell>
          <cell r="H15">
            <v>0</v>
          </cell>
          <cell r="I15" t="str">
            <v>（</v>
          </cell>
          <cell r="J15">
            <v>0</v>
          </cell>
          <cell r="K15" t="str">
            <v>）</v>
          </cell>
          <cell r="L15" t="str">
            <v/>
          </cell>
        </row>
        <row r="16">
          <cell r="C16" t="str">
            <v>k</v>
          </cell>
          <cell r="D16" t="str">
            <v>k</v>
          </cell>
          <cell r="E16" t="str">
            <v>：</v>
          </cell>
          <cell r="F16">
            <v>0</v>
          </cell>
          <cell r="G16" t="str">
            <v>～</v>
          </cell>
          <cell r="H16">
            <v>0</v>
          </cell>
          <cell r="I16" t="str">
            <v>（</v>
          </cell>
          <cell r="J16">
            <v>0</v>
          </cell>
          <cell r="K16" t="str">
            <v>）</v>
          </cell>
          <cell r="L16" t="str">
            <v/>
          </cell>
        </row>
        <row r="17">
          <cell r="C17" t="str">
            <v>l</v>
          </cell>
          <cell r="D17" t="str">
            <v>l</v>
          </cell>
          <cell r="E17" t="str">
            <v>：</v>
          </cell>
          <cell r="F17">
            <v>0</v>
          </cell>
          <cell r="G17" t="str">
            <v>～</v>
          </cell>
          <cell r="H17">
            <v>0</v>
          </cell>
          <cell r="I17" t="str">
            <v>（</v>
          </cell>
          <cell r="J17">
            <v>0</v>
          </cell>
          <cell r="K17" t="str">
            <v>）</v>
          </cell>
          <cell r="L17" t="str">
            <v/>
          </cell>
        </row>
        <row r="18">
          <cell r="C18" t="str">
            <v>m</v>
          </cell>
          <cell r="D18" t="str">
            <v>m</v>
          </cell>
          <cell r="E18" t="str">
            <v>：</v>
          </cell>
          <cell r="F18">
            <v>0</v>
          </cell>
          <cell r="G18" t="str">
            <v>～</v>
          </cell>
          <cell r="H18">
            <v>0</v>
          </cell>
          <cell r="I18" t="str">
            <v>（</v>
          </cell>
          <cell r="J18">
            <v>0</v>
          </cell>
          <cell r="K18" t="str">
            <v>）</v>
          </cell>
          <cell r="L18" t="str">
            <v/>
          </cell>
        </row>
        <row r="19">
          <cell r="C19" t="str">
            <v>n</v>
          </cell>
          <cell r="D19" t="str">
            <v>n</v>
          </cell>
          <cell r="E19" t="str">
            <v>：</v>
          </cell>
          <cell r="F19">
            <v>0</v>
          </cell>
          <cell r="G19" t="str">
            <v>～</v>
          </cell>
          <cell r="H19">
            <v>0</v>
          </cell>
          <cell r="I19" t="str">
            <v>（</v>
          </cell>
          <cell r="J19">
            <v>0</v>
          </cell>
          <cell r="K19" t="str">
            <v>）</v>
          </cell>
          <cell r="L19" t="str">
            <v/>
          </cell>
        </row>
        <row r="20">
          <cell r="C20" t="str">
            <v>o</v>
          </cell>
          <cell r="D20" t="str">
            <v>o</v>
          </cell>
          <cell r="E20" t="str">
            <v>：</v>
          </cell>
          <cell r="F20">
            <v>0</v>
          </cell>
          <cell r="G20" t="str">
            <v>～</v>
          </cell>
          <cell r="H20">
            <v>0</v>
          </cell>
          <cell r="I20" t="str">
            <v>（</v>
          </cell>
          <cell r="J20">
            <v>0</v>
          </cell>
          <cell r="K20" t="str">
            <v>）</v>
          </cell>
          <cell r="L20" t="str">
            <v/>
          </cell>
        </row>
        <row r="21">
          <cell r="C21" t="str">
            <v>p</v>
          </cell>
          <cell r="D21" t="str">
            <v>p</v>
          </cell>
          <cell r="E21" t="str">
            <v>：</v>
          </cell>
          <cell r="F21">
            <v>0</v>
          </cell>
          <cell r="G21" t="str">
            <v>～</v>
          </cell>
          <cell r="H21">
            <v>0</v>
          </cell>
          <cell r="I21" t="str">
            <v>（</v>
          </cell>
          <cell r="J21">
            <v>0</v>
          </cell>
          <cell r="K21" t="str">
            <v>）</v>
          </cell>
          <cell r="L21" t="str">
            <v/>
          </cell>
        </row>
        <row r="22">
          <cell r="C22" t="str">
            <v>q</v>
          </cell>
          <cell r="D22" t="str">
            <v>q</v>
          </cell>
          <cell r="E22" t="str">
            <v>：</v>
          </cell>
          <cell r="F22">
            <v>0</v>
          </cell>
          <cell r="G22" t="str">
            <v>～</v>
          </cell>
          <cell r="H22">
            <v>0</v>
          </cell>
          <cell r="I22" t="str">
            <v>（</v>
          </cell>
          <cell r="J22">
            <v>0</v>
          </cell>
          <cell r="K22" t="str">
            <v>）</v>
          </cell>
          <cell r="L22" t="str">
            <v/>
          </cell>
        </row>
        <row r="23">
          <cell r="C23" t="str">
            <v>r</v>
          </cell>
          <cell r="D23" t="str">
            <v>r</v>
          </cell>
          <cell r="E23" t="str">
            <v>：</v>
          </cell>
          <cell r="F23">
            <v>0</v>
          </cell>
          <cell r="G23" t="str">
            <v>～</v>
          </cell>
          <cell r="H23">
            <v>0</v>
          </cell>
          <cell r="I23" t="str">
            <v>（</v>
          </cell>
          <cell r="J23">
            <v>0</v>
          </cell>
          <cell r="K23" t="str">
            <v>）</v>
          </cell>
          <cell r="L23">
            <v>1</v>
          </cell>
        </row>
        <row r="24">
          <cell r="C24" t="str">
            <v>s</v>
          </cell>
          <cell r="D24" t="str">
            <v>s</v>
          </cell>
          <cell r="E24" t="str">
            <v>：</v>
          </cell>
          <cell r="F24">
            <v>0</v>
          </cell>
          <cell r="G24" t="str">
            <v>～</v>
          </cell>
          <cell r="H24">
            <v>0</v>
          </cell>
          <cell r="I24" t="str">
            <v>（</v>
          </cell>
          <cell r="J24">
            <v>0</v>
          </cell>
          <cell r="K24" t="str">
            <v>）</v>
          </cell>
          <cell r="L24">
            <v>2</v>
          </cell>
        </row>
        <row r="25">
          <cell r="C25" t="str">
            <v>t</v>
          </cell>
          <cell r="D25" t="str">
            <v>t</v>
          </cell>
          <cell r="E25" t="str">
            <v>：</v>
          </cell>
          <cell r="F25">
            <v>0</v>
          </cell>
          <cell r="G25" t="str">
            <v>～</v>
          </cell>
          <cell r="H25">
            <v>0</v>
          </cell>
          <cell r="I25" t="str">
            <v>（</v>
          </cell>
          <cell r="J25">
            <v>0</v>
          </cell>
          <cell r="K25" t="str">
            <v>）</v>
          </cell>
          <cell r="L25">
            <v>3</v>
          </cell>
        </row>
        <row r="26">
          <cell r="C26" t="str">
            <v>u</v>
          </cell>
          <cell r="D26" t="str">
            <v>u</v>
          </cell>
          <cell r="E26" t="str">
            <v>：</v>
          </cell>
          <cell r="F26">
            <v>0</v>
          </cell>
          <cell r="G26" t="str">
            <v>～</v>
          </cell>
          <cell r="H26">
            <v>0</v>
          </cell>
          <cell r="I26" t="str">
            <v>（</v>
          </cell>
          <cell r="J26">
            <v>0</v>
          </cell>
          <cell r="K26" t="str">
            <v>）</v>
          </cell>
          <cell r="L26">
            <v>4</v>
          </cell>
        </row>
        <row r="27">
          <cell r="C27" t="str">
            <v>v</v>
          </cell>
          <cell r="D27" t="str">
            <v>v</v>
          </cell>
          <cell r="E27" t="str">
            <v>：</v>
          </cell>
          <cell r="F27">
            <v>0</v>
          </cell>
          <cell r="G27" t="str">
            <v>～</v>
          </cell>
          <cell r="H27">
            <v>0</v>
          </cell>
          <cell r="I27" t="str">
            <v>（</v>
          </cell>
          <cell r="J27">
            <v>0</v>
          </cell>
          <cell r="K27" t="str">
            <v>）</v>
          </cell>
          <cell r="L27">
            <v>5</v>
          </cell>
        </row>
        <row r="28">
          <cell r="C28" t="str">
            <v>w</v>
          </cell>
          <cell r="D28" t="str">
            <v>w</v>
          </cell>
          <cell r="E28" t="str">
            <v>：</v>
          </cell>
          <cell r="F28">
            <v>0</v>
          </cell>
          <cell r="G28" t="str">
            <v>～</v>
          </cell>
          <cell r="H28">
            <v>0</v>
          </cell>
          <cell r="I28" t="str">
            <v>（</v>
          </cell>
          <cell r="J28">
            <v>0</v>
          </cell>
          <cell r="K28" t="str">
            <v>）</v>
          </cell>
          <cell r="L28">
            <v>6</v>
          </cell>
        </row>
        <row r="29">
          <cell r="C29" t="str">
            <v>x</v>
          </cell>
          <cell r="D29" t="str">
            <v>x</v>
          </cell>
          <cell r="E29" t="str">
            <v>：</v>
          </cell>
          <cell r="F29">
            <v>0</v>
          </cell>
          <cell r="G29" t="str">
            <v>～</v>
          </cell>
          <cell r="H29">
            <v>0</v>
          </cell>
          <cell r="I29" t="str">
            <v>（</v>
          </cell>
          <cell r="J29">
            <v>0</v>
          </cell>
          <cell r="K29" t="str">
            <v>）</v>
          </cell>
          <cell r="L29">
            <v>7</v>
          </cell>
        </row>
        <row r="30">
          <cell r="C30" t="str">
            <v>y</v>
          </cell>
          <cell r="D30" t="str">
            <v>y</v>
          </cell>
          <cell r="E30" t="str">
            <v>：</v>
          </cell>
          <cell r="F30">
            <v>0</v>
          </cell>
          <cell r="G30" t="str">
            <v>～</v>
          </cell>
          <cell r="H30">
            <v>0</v>
          </cell>
          <cell r="I30" t="str">
            <v>（</v>
          </cell>
          <cell r="J30">
            <v>0</v>
          </cell>
          <cell r="K30" t="str">
            <v>）</v>
          </cell>
          <cell r="L30">
            <v>8</v>
          </cell>
        </row>
        <row r="31">
          <cell r="C31" t="str">
            <v>z</v>
          </cell>
          <cell r="D31" t="str">
            <v>z</v>
          </cell>
          <cell r="E31" t="str">
            <v>：</v>
          </cell>
          <cell r="F31">
            <v>0</v>
          </cell>
          <cell r="G31" t="str">
            <v>～</v>
          </cell>
          <cell r="H31">
            <v>0</v>
          </cell>
          <cell r="I31" t="str">
            <v>（</v>
          </cell>
          <cell r="J31">
            <v>0</v>
          </cell>
          <cell r="K31" t="str">
            <v>）</v>
          </cell>
          <cell r="L31">
            <v>1</v>
          </cell>
        </row>
        <row r="32">
          <cell r="C32" t="str">
            <v>x</v>
          </cell>
          <cell r="D32" t="str">
            <v>x</v>
          </cell>
          <cell r="E32" t="str">
            <v>：</v>
          </cell>
          <cell r="F32">
            <v>0</v>
          </cell>
          <cell r="G32" t="str">
            <v>～</v>
          </cell>
          <cell r="H32">
            <v>0</v>
          </cell>
          <cell r="I32" t="str">
            <v>（</v>
          </cell>
          <cell r="J32">
            <v>0</v>
          </cell>
          <cell r="K32" t="str">
            <v>）</v>
          </cell>
          <cell r="L32">
            <v>2</v>
          </cell>
        </row>
        <row r="33">
          <cell r="C33" t="str">
            <v>aa</v>
          </cell>
          <cell r="D33" t="str">
            <v>aa</v>
          </cell>
          <cell r="E33" t="str">
            <v>：</v>
          </cell>
          <cell r="F33">
            <v>0</v>
          </cell>
          <cell r="G33" t="str">
            <v>～</v>
          </cell>
          <cell r="H33">
            <v>0</v>
          </cell>
          <cell r="I33" t="str">
            <v>（</v>
          </cell>
          <cell r="J33">
            <v>0</v>
          </cell>
          <cell r="K33" t="str">
            <v>）</v>
          </cell>
          <cell r="L33">
            <v>3</v>
          </cell>
        </row>
        <row r="34">
          <cell r="C34" t="str">
            <v>ab</v>
          </cell>
          <cell r="D34" t="str">
            <v>ab</v>
          </cell>
          <cell r="E34" t="str">
            <v>：</v>
          </cell>
          <cell r="F34">
            <v>0</v>
          </cell>
          <cell r="G34" t="str">
            <v>～</v>
          </cell>
          <cell r="H34">
            <v>0</v>
          </cell>
          <cell r="I34" t="str">
            <v>（</v>
          </cell>
          <cell r="J34">
            <v>0</v>
          </cell>
          <cell r="K34" t="str">
            <v>）</v>
          </cell>
          <cell r="L34">
            <v>4</v>
          </cell>
        </row>
        <row r="35">
          <cell r="C35" t="str">
            <v>ac</v>
          </cell>
          <cell r="D35" t="str">
            <v>ac</v>
          </cell>
          <cell r="E35" t="str">
            <v>：</v>
          </cell>
          <cell r="F35">
            <v>0</v>
          </cell>
          <cell r="G35" t="str">
            <v>～</v>
          </cell>
          <cell r="H35">
            <v>0</v>
          </cell>
          <cell r="I35" t="str">
            <v>（</v>
          </cell>
          <cell r="J35">
            <v>0</v>
          </cell>
          <cell r="K35" t="str">
            <v>）</v>
          </cell>
          <cell r="L35">
            <v>5</v>
          </cell>
        </row>
        <row r="36">
          <cell r="C36" t="str">
            <v>ad</v>
          </cell>
          <cell r="D36" t="str">
            <v>ad</v>
          </cell>
          <cell r="E36" t="str">
            <v>：</v>
          </cell>
          <cell r="F36">
            <v>0</v>
          </cell>
          <cell r="G36" t="str">
            <v>～</v>
          </cell>
          <cell r="H36">
            <v>0</v>
          </cell>
          <cell r="I36" t="str">
            <v>（</v>
          </cell>
          <cell r="J36">
            <v>0</v>
          </cell>
          <cell r="K36" t="str">
            <v>）</v>
          </cell>
          <cell r="L36">
            <v>6</v>
          </cell>
        </row>
        <row r="37">
          <cell r="C37" t="str">
            <v>ae</v>
          </cell>
          <cell r="D37" t="str">
            <v>ae</v>
          </cell>
          <cell r="E37" t="str">
            <v>：</v>
          </cell>
          <cell r="F37">
            <v>0</v>
          </cell>
          <cell r="G37" t="str">
            <v>～</v>
          </cell>
          <cell r="H37">
            <v>0</v>
          </cell>
          <cell r="I37" t="str">
            <v>（</v>
          </cell>
          <cell r="J37">
            <v>0</v>
          </cell>
          <cell r="K37" t="str">
            <v>）</v>
          </cell>
          <cell r="L37">
            <v>7</v>
          </cell>
        </row>
        <row r="38">
          <cell r="C38" t="str">
            <v>af</v>
          </cell>
          <cell r="D38" t="str">
            <v>af</v>
          </cell>
          <cell r="E38" t="str">
            <v>：</v>
          </cell>
          <cell r="F38">
            <v>0</v>
          </cell>
          <cell r="G38" t="str">
            <v>～</v>
          </cell>
          <cell r="H38">
            <v>0</v>
          </cell>
          <cell r="I38" t="str">
            <v>（</v>
          </cell>
          <cell r="J38">
            <v>0</v>
          </cell>
          <cell r="K38" t="str">
            <v>）</v>
          </cell>
          <cell r="L38">
            <v>8</v>
          </cell>
        </row>
        <row r="39">
          <cell r="C39" t="str">
            <v>ag</v>
          </cell>
          <cell r="D39">
            <v>0</v>
          </cell>
          <cell r="E39" t="str">
            <v>：</v>
          </cell>
          <cell r="F39">
            <v>0.29166666666666669</v>
          </cell>
          <cell r="G39" t="str">
            <v>～</v>
          </cell>
          <cell r="H39">
            <v>0.39583333333333331</v>
          </cell>
          <cell r="I39" t="str">
            <v>（</v>
          </cell>
          <cell r="J39">
            <v>0</v>
          </cell>
          <cell r="K39" t="str">
            <v>）</v>
          </cell>
          <cell r="L39">
            <v>2.4999999999999991</v>
          </cell>
        </row>
        <row r="40">
          <cell r="C40" t="str">
            <v>-</v>
          </cell>
          <cell r="D40">
            <v>0</v>
          </cell>
          <cell r="E40" t="str">
            <v>：</v>
          </cell>
          <cell r="F40">
            <v>0.6875</v>
          </cell>
          <cell r="G40" t="str">
            <v>～</v>
          </cell>
          <cell r="H40">
            <v>0.83333333333333337</v>
          </cell>
          <cell r="I40" t="str">
            <v>（</v>
          </cell>
          <cell r="J40">
            <v>0</v>
          </cell>
          <cell r="K40" t="str">
            <v>）</v>
          </cell>
          <cell r="L40">
            <v>3.5000000000000009</v>
          </cell>
        </row>
        <row r="41">
          <cell r="C41" t="str">
            <v>-</v>
          </cell>
          <cell r="D41" t="str">
            <v>ag</v>
          </cell>
          <cell r="E41" t="str">
            <v>：</v>
          </cell>
          <cell r="F41" t="str">
            <v>-</v>
          </cell>
          <cell r="G41" t="str">
            <v>～</v>
          </cell>
          <cell r="H41" t="str">
            <v>-</v>
          </cell>
          <cell r="I41" t="str">
            <v>（</v>
          </cell>
          <cell r="J41" t="str">
            <v>-</v>
          </cell>
          <cell r="K41" t="str">
            <v>）</v>
          </cell>
          <cell r="L41">
            <v>6</v>
          </cell>
        </row>
        <row r="42">
          <cell r="C42" t="str">
            <v>ah</v>
          </cell>
          <cell r="D42">
            <v>0</v>
          </cell>
          <cell r="E42" t="str">
            <v>：</v>
          </cell>
          <cell r="F42">
            <v>0</v>
          </cell>
          <cell r="G42" t="str">
            <v>～</v>
          </cell>
          <cell r="H42">
            <v>0</v>
          </cell>
          <cell r="I42" t="str">
            <v>（</v>
          </cell>
          <cell r="J42">
            <v>0</v>
          </cell>
          <cell r="K42" t="str">
            <v>）</v>
          </cell>
          <cell r="L42" t="str">
            <v/>
          </cell>
        </row>
        <row r="43">
          <cell r="C43" t="str">
            <v>-</v>
          </cell>
          <cell r="D43">
            <v>0</v>
          </cell>
          <cell r="E43" t="str">
            <v>：</v>
          </cell>
          <cell r="F43">
            <v>0</v>
          </cell>
          <cell r="G43" t="str">
            <v>～</v>
          </cell>
          <cell r="H43">
            <v>0</v>
          </cell>
          <cell r="I43" t="str">
            <v>（</v>
          </cell>
          <cell r="J43">
            <v>0</v>
          </cell>
          <cell r="K43" t="str">
            <v>）</v>
          </cell>
          <cell r="L43" t="str">
            <v/>
          </cell>
        </row>
        <row r="44">
          <cell r="C44" t="str">
            <v>-</v>
          </cell>
          <cell r="D44" t="str">
            <v>ah</v>
          </cell>
          <cell r="E44" t="str">
            <v>：</v>
          </cell>
          <cell r="F44" t="str">
            <v>-</v>
          </cell>
          <cell r="G44" t="str">
            <v>～</v>
          </cell>
          <cell r="H44" t="str">
            <v>-</v>
          </cell>
          <cell r="I44" t="str">
            <v>（</v>
          </cell>
          <cell r="J44" t="str">
            <v>-</v>
          </cell>
          <cell r="K44" t="str">
            <v>）</v>
          </cell>
          <cell r="L44" t="str">
            <v/>
          </cell>
        </row>
        <row r="45">
          <cell r="C45" t="str">
            <v>ai</v>
          </cell>
          <cell r="D45">
            <v>0</v>
          </cell>
          <cell r="E45" t="str">
            <v>：</v>
          </cell>
          <cell r="F45">
            <v>0</v>
          </cell>
          <cell r="G45" t="str">
            <v>～</v>
          </cell>
          <cell r="H45">
            <v>0</v>
          </cell>
          <cell r="I45" t="str">
            <v>（</v>
          </cell>
          <cell r="J45">
            <v>0</v>
          </cell>
          <cell r="K45" t="str">
            <v>）</v>
          </cell>
          <cell r="L45" t="str">
            <v/>
          </cell>
        </row>
        <row r="46">
          <cell r="C46" t="str">
            <v>-</v>
          </cell>
          <cell r="D46">
            <v>0</v>
          </cell>
          <cell r="E46" t="str">
            <v>：</v>
          </cell>
          <cell r="F46">
            <v>0</v>
          </cell>
          <cell r="G46" t="str">
            <v>～</v>
          </cell>
          <cell r="H46">
            <v>0</v>
          </cell>
          <cell r="I46" t="str">
            <v>（</v>
          </cell>
          <cell r="J46">
            <v>0</v>
          </cell>
          <cell r="K46" t="str">
            <v>）</v>
          </cell>
          <cell r="L46" t="str">
            <v/>
          </cell>
        </row>
        <row r="47">
          <cell r="C47" t="str">
            <v>-</v>
          </cell>
          <cell r="D47" t="str">
            <v>ai</v>
          </cell>
          <cell r="E47" t="str">
            <v>：</v>
          </cell>
          <cell r="F47" t="str">
            <v>-</v>
          </cell>
          <cell r="G47" t="str">
            <v>～</v>
          </cell>
          <cell r="H47" t="str">
            <v>-</v>
          </cell>
          <cell r="I47" t="str">
            <v>（</v>
          </cell>
          <cell r="J47" t="str">
            <v>-</v>
          </cell>
          <cell r="K47" t="str">
            <v>）</v>
          </cell>
          <cell r="L47" t="str">
            <v/>
          </cell>
        </row>
      </sheetData>
      <sheetData sheetId="4"/>
      <sheetData sheetId="5">
        <row r="17">
          <cell r="C17" t="str">
            <v>管理者</v>
          </cell>
          <cell r="D17" t="str">
            <v>オペレーター</v>
          </cell>
          <cell r="E17" t="str">
            <v>訪問介護員</v>
          </cell>
          <cell r="F17" t="str">
            <v>面接相談員</v>
          </cell>
          <cell r="G17" t="str">
            <v>ー</v>
          </cell>
          <cell r="H17" t="str">
            <v>ー</v>
          </cell>
          <cell r="I17" t="str">
            <v>ー</v>
          </cell>
          <cell r="J17" t="str">
            <v>ー</v>
          </cell>
          <cell r="K17" t="str">
            <v>ー</v>
          </cell>
          <cell r="L17" t="str">
            <v>ー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B1:BO115"/>
  <sheetViews>
    <sheetView showGridLines="0" tabSelected="1" zoomScale="55" zoomScaleNormal="55" zoomScaleSheetLayoutView="80" workbookViewId="0">
      <selection activeCell="B1" sqref="B1:BJ63"/>
    </sheetView>
  </sheetViews>
  <sheetFormatPr defaultColWidth="4.5" defaultRowHeight="14.25" x14ac:dyDescent="0.15"/>
  <cols>
    <col min="1" max="1" width="0.875" style="8" customWidth="1"/>
    <col min="2" max="2" width="5.75" style="8" customWidth="1"/>
    <col min="3" max="4" width="8.125" style="8" customWidth="1"/>
    <col min="5" max="8" width="3.25" style="8" hidden="1" customWidth="1"/>
    <col min="9" max="10" width="3.25" style="8" customWidth="1"/>
    <col min="11" max="62" width="5.75" style="8" customWidth="1"/>
    <col min="63" max="63" width="1.125" style="8" customWidth="1"/>
    <col min="64" max="16384" width="4.5" style="8"/>
  </cols>
  <sheetData>
    <row r="1" spans="2:67" s="11" customFormat="1" ht="20.25" customHeight="1" x14ac:dyDescent="0.15">
      <c r="B1" s="11" t="s">
        <v>35</v>
      </c>
      <c r="C1" s="12"/>
      <c r="D1" s="12"/>
      <c r="E1" s="12"/>
      <c r="F1" s="12"/>
      <c r="G1" s="12"/>
      <c r="H1" s="12"/>
      <c r="I1" s="12"/>
      <c r="J1" s="12"/>
      <c r="P1" s="13" t="s">
        <v>0</v>
      </c>
      <c r="Q1" s="12"/>
      <c r="R1" s="12"/>
      <c r="S1" s="12"/>
      <c r="T1" s="12"/>
      <c r="U1" s="12"/>
      <c r="V1" s="12"/>
      <c r="W1" s="12"/>
      <c r="AS1" s="1" t="s">
        <v>1</v>
      </c>
      <c r="AT1" s="204" t="s">
        <v>2</v>
      </c>
      <c r="AU1" s="204"/>
      <c r="AV1" s="204"/>
      <c r="AW1" s="204"/>
      <c r="AX1" s="204"/>
      <c r="AY1" s="204"/>
      <c r="AZ1" s="204"/>
      <c r="BA1" s="204"/>
      <c r="BB1" s="204"/>
      <c r="BC1" s="204"/>
      <c r="BD1" s="204"/>
      <c r="BE1" s="204"/>
      <c r="BF1" s="204"/>
      <c r="BG1" s="204"/>
      <c r="BH1" s="204"/>
      <c r="BI1" s="204"/>
      <c r="BJ1" s="1" t="s">
        <v>3</v>
      </c>
    </row>
    <row r="2" spans="2:67" s="14" customFormat="1" ht="20.25" customHeight="1" x14ac:dyDescent="0.15">
      <c r="J2" s="13"/>
      <c r="M2" s="13"/>
      <c r="N2" s="13"/>
      <c r="P2" s="1"/>
      <c r="Q2" s="1"/>
      <c r="R2" s="1"/>
      <c r="S2" s="1"/>
      <c r="T2" s="1"/>
      <c r="U2" s="1"/>
      <c r="V2" s="1"/>
      <c r="W2" s="1"/>
      <c r="AB2" s="1"/>
      <c r="AC2" s="181"/>
      <c r="AD2" s="181"/>
      <c r="AE2" s="1" t="s">
        <v>4</v>
      </c>
      <c r="AF2" s="182" t="str">
        <f>IF(AC2=0,"",YEAR(DATE(2018+AC2,1,1)))</f>
        <v/>
      </c>
      <c r="AG2" s="182"/>
      <c r="AH2" s="2" t="s">
        <v>5</v>
      </c>
      <c r="AI2" s="2" t="s">
        <v>6</v>
      </c>
      <c r="AJ2" s="181"/>
      <c r="AK2" s="181"/>
      <c r="AL2" s="2" t="s">
        <v>7</v>
      </c>
      <c r="AS2" s="1" t="s">
        <v>8</v>
      </c>
      <c r="AT2" s="183" t="s">
        <v>9</v>
      </c>
      <c r="AU2" s="183"/>
      <c r="AV2" s="183"/>
      <c r="AW2" s="183"/>
      <c r="AX2" s="183"/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" t="s">
        <v>10</v>
      </c>
      <c r="BK2" s="1"/>
      <c r="BL2" s="1"/>
      <c r="BM2" s="1"/>
    </row>
    <row r="3" spans="2:67" s="14" customFormat="1" ht="20.25" customHeight="1" x14ac:dyDescent="0.15">
      <c r="J3" s="13"/>
      <c r="M3" s="13"/>
      <c r="O3" s="1"/>
      <c r="P3" s="1"/>
      <c r="Q3" s="1"/>
      <c r="R3" s="1"/>
      <c r="S3" s="1"/>
      <c r="T3" s="1"/>
      <c r="U3" s="1"/>
      <c r="AC3" s="2"/>
      <c r="AD3" s="2"/>
      <c r="AF3" s="15"/>
      <c r="BD3" s="16" t="s">
        <v>11</v>
      </c>
      <c r="BE3" s="184" t="s">
        <v>12</v>
      </c>
      <c r="BF3" s="185"/>
      <c r="BG3" s="185"/>
      <c r="BH3" s="186"/>
      <c r="BI3" s="1"/>
    </row>
    <row r="4" spans="2:67" s="14" customFormat="1" ht="20.25" customHeight="1" x14ac:dyDescent="0.15">
      <c r="B4" s="17"/>
      <c r="C4" s="17"/>
      <c r="D4" s="17"/>
      <c r="E4" s="17"/>
      <c r="F4" s="17"/>
      <c r="G4" s="17"/>
      <c r="H4" s="17"/>
      <c r="I4" s="17"/>
      <c r="J4" s="18"/>
      <c r="K4" s="17"/>
      <c r="L4" s="17"/>
      <c r="M4" s="18"/>
      <c r="N4" s="17"/>
      <c r="O4" s="19"/>
      <c r="P4" s="19"/>
      <c r="Q4" s="19"/>
      <c r="R4" s="19"/>
      <c r="S4" s="19"/>
      <c r="T4" s="19"/>
      <c r="U4" s="19"/>
      <c r="V4" s="17"/>
      <c r="W4" s="17"/>
      <c r="X4" s="17"/>
      <c r="Y4" s="17"/>
      <c r="Z4" s="17"/>
      <c r="AA4" s="17"/>
      <c r="AB4" s="17"/>
      <c r="AC4" s="20"/>
      <c r="AD4" s="20"/>
      <c r="AE4" s="17"/>
      <c r="AF4" s="21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BD4" s="16" t="s">
        <v>13</v>
      </c>
      <c r="BE4" s="184" t="s">
        <v>14</v>
      </c>
      <c r="BF4" s="185"/>
      <c r="BG4" s="185"/>
      <c r="BH4" s="186"/>
      <c r="BI4" s="1"/>
    </row>
    <row r="5" spans="2:67" s="14" customFormat="1" ht="9" customHeight="1" x14ac:dyDescent="0.15">
      <c r="B5" s="17"/>
      <c r="C5" s="17"/>
      <c r="D5" s="17"/>
      <c r="E5" s="17"/>
      <c r="F5" s="17"/>
      <c r="G5" s="17"/>
      <c r="H5" s="17"/>
      <c r="I5" s="17"/>
      <c r="J5" s="18"/>
      <c r="K5" s="17"/>
      <c r="L5" s="17"/>
      <c r="M5" s="18"/>
      <c r="N5" s="17"/>
      <c r="O5" s="19"/>
      <c r="P5" s="19"/>
      <c r="Q5" s="19"/>
      <c r="R5" s="19"/>
      <c r="S5" s="19"/>
      <c r="T5" s="19"/>
      <c r="U5" s="19"/>
      <c r="V5" s="17"/>
      <c r="W5" s="17"/>
      <c r="X5" s="17"/>
      <c r="Y5" s="17"/>
      <c r="Z5" s="17"/>
      <c r="AA5" s="17"/>
      <c r="AB5" s="17"/>
      <c r="AC5" s="21"/>
      <c r="AD5" s="21"/>
      <c r="AE5" s="17"/>
      <c r="AF5" s="17"/>
      <c r="AG5" s="17"/>
      <c r="AH5" s="17"/>
      <c r="AI5" s="17"/>
      <c r="AJ5" s="22"/>
      <c r="AK5" s="22"/>
      <c r="AL5" s="22"/>
      <c r="AM5" s="22"/>
      <c r="AN5" s="22"/>
      <c r="AO5" s="22"/>
      <c r="AP5" s="22"/>
      <c r="AQ5" s="22"/>
      <c r="AR5" s="22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23"/>
      <c r="BI5" s="23"/>
    </row>
    <row r="6" spans="2:67" s="14" customFormat="1" ht="21" customHeight="1" x14ac:dyDescent="0.15">
      <c r="B6" s="24"/>
      <c r="C6" s="25"/>
      <c r="D6" s="25"/>
      <c r="E6" s="25"/>
      <c r="F6" s="25"/>
      <c r="G6" s="25"/>
      <c r="H6" s="25"/>
      <c r="I6" s="25"/>
      <c r="J6" s="25"/>
      <c r="K6" s="26"/>
      <c r="L6" s="26"/>
      <c r="M6" s="26"/>
      <c r="N6" s="27"/>
      <c r="O6" s="26"/>
      <c r="P6" s="26"/>
      <c r="Q6" s="26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22"/>
      <c r="AK6" s="22"/>
      <c r="AL6" s="22"/>
      <c r="AM6" s="22"/>
      <c r="AN6" s="22"/>
      <c r="AO6" s="22" t="s">
        <v>15</v>
      </c>
      <c r="AP6" s="22"/>
      <c r="AQ6" s="22"/>
      <c r="AR6" s="22"/>
      <c r="AS6" s="11"/>
      <c r="AT6" s="11"/>
      <c r="AU6" s="11"/>
      <c r="AW6" s="25"/>
      <c r="AX6" s="25"/>
      <c r="AY6" s="28"/>
      <c r="AZ6" s="11"/>
      <c r="BA6" s="184">
        <v>40</v>
      </c>
      <c r="BB6" s="186"/>
      <c r="BC6" s="28" t="s">
        <v>16</v>
      </c>
      <c r="BD6" s="11"/>
      <c r="BE6" s="184">
        <v>160</v>
      </c>
      <c r="BF6" s="186"/>
      <c r="BG6" s="28" t="s">
        <v>17</v>
      </c>
      <c r="BH6" s="11"/>
      <c r="BI6" s="23"/>
    </row>
    <row r="7" spans="2:67" s="14" customFormat="1" ht="5.25" customHeight="1" x14ac:dyDescent="0.15">
      <c r="B7" s="24"/>
      <c r="C7" s="27"/>
      <c r="D7" s="27"/>
      <c r="E7" s="27"/>
      <c r="F7" s="27"/>
      <c r="G7" s="27"/>
      <c r="H7" s="27"/>
      <c r="I7" s="27"/>
      <c r="J7" s="26"/>
      <c r="K7" s="26"/>
      <c r="L7" s="26"/>
      <c r="M7" s="27"/>
      <c r="N7" s="26"/>
      <c r="O7" s="26"/>
      <c r="P7" s="26"/>
      <c r="Q7" s="26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95"/>
      <c r="BF7" s="95"/>
      <c r="BG7" s="22"/>
      <c r="BH7" s="29"/>
      <c r="BI7" s="29"/>
      <c r="BJ7" s="17"/>
    </row>
    <row r="8" spans="2:67" s="14" customFormat="1" ht="21" customHeight="1" x14ac:dyDescent="0.15">
      <c r="B8" s="24"/>
      <c r="C8" s="27"/>
      <c r="D8" s="27"/>
      <c r="E8" s="27"/>
      <c r="F8" s="27"/>
      <c r="G8" s="27"/>
      <c r="H8" s="27"/>
      <c r="I8" s="27"/>
      <c r="J8" s="26"/>
      <c r="K8" s="26"/>
      <c r="L8" s="26"/>
      <c r="M8" s="27"/>
      <c r="N8" s="26"/>
      <c r="O8" s="26"/>
      <c r="P8" s="26"/>
      <c r="Q8" s="26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26"/>
      <c r="AK8" s="26"/>
      <c r="AL8" s="26"/>
      <c r="AM8" s="25"/>
      <c r="AN8" s="30"/>
      <c r="AO8" s="31"/>
      <c r="AP8" s="31"/>
      <c r="AQ8" s="24"/>
      <c r="AR8" s="25"/>
      <c r="AS8" s="25"/>
      <c r="AT8" s="25"/>
      <c r="AU8" s="32"/>
      <c r="AV8" s="32"/>
      <c r="AW8" s="22"/>
      <c r="AX8" s="25"/>
      <c r="AY8" s="25"/>
      <c r="AZ8" s="27"/>
      <c r="BA8" s="22"/>
      <c r="BB8" s="22" t="s">
        <v>18</v>
      </c>
      <c r="BC8" s="22"/>
      <c r="BD8" s="22"/>
      <c r="BE8" s="202" t="e">
        <f>DAY(EOMONTH(DATE(AF2,AJ2,1),0))</f>
        <v>#VALUE!</v>
      </c>
      <c r="BF8" s="203"/>
      <c r="BG8" s="22" t="s">
        <v>19</v>
      </c>
      <c r="BH8" s="22"/>
      <c r="BI8" s="22"/>
      <c r="BJ8" s="17"/>
      <c r="BM8" s="1"/>
      <c r="BN8" s="1"/>
      <c r="BO8" s="1"/>
    </row>
    <row r="9" spans="2:67" ht="5.25" customHeight="1" thickBot="1" x14ac:dyDescent="0.2">
      <c r="B9" s="33"/>
      <c r="C9" s="34"/>
      <c r="D9" s="34"/>
      <c r="E9" s="34"/>
      <c r="F9" s="34"/>
      <c r="G9" s="34"/>
      <c r="H9" s="34"/>
      <c r="I9" s="34"/>
      <c r="J9" s="34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4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T9" s="9"/>
      <c r="BK9" s="35"/>
      <c r="BL9" s="35"/>
      <c r="BM9" s="35"/>
    </row>
    <row r="10" spans="2:67" ht="21.6" customHeight="1" x14ac:dyDescent="0.15">
      <c r="B10" s="158" t="s">
        <v>20</v>
      </c>
      <c r="C10" s="161" t="s">
        <v>21</v>
      </c>
      <c r="D10" s="162"/>
      <c r="E10" s="36"/>
      <c r="F10" s="37"/>
      <c r="G10" s="36"/>
      <c r="H10" s="37"/>
      <c r="I10" s="167" t="s">
        <v>22</v>
      </c>
      <c r="J10" s="168"/>
      <c r="K10" s="173" t="s">
        <v>23</v>
      </c>
      <c r="L10" s="174"/>
      <c r="M10" s="174"/>
      <c r="N10" s="162"/>
      <c r="O10" s="173" t="s">
        <v>24</v>
      </c>
      <c r="P10" s="174"/>
      <c r="Q10" s="174"/>
      <c r="R10" s="174"/>
      <c r="S10" s="162"/>
      <c r="T10" s="38"/>
      <c r="U10" s="38"/>
      <c r="V10" s="39"/>
      <c r="W10" s="179" t="s">
        <v>25</v>
      </c>
      <c r="X10" s="180"/>
      <c r="Y10" s="180"/>
      <c r="Z10" s="180"/>
      <c r="AA10" s="180"/>
      <c r="AB10" s="180"/>
      <c r="AC10" s="180"/>
      <c r="AD10" s="180"/>
      <c r="AE10" s="180"/>
      <c r="AF10" s="180"/>
      <c r="AG10" s="180"/>
      <c r="AH10" s="180"/>
      <c r="AI10" s="180"/>
      <c r="AJ10" s="180"/>
      <c r="AK10" s="180"/>
      <c r="AL10" s="180"/>
      <c r="AM10" s="180"/>
      <c r="AN10" s="180"/>
      <c r="AO10" s="180"/>
      <c r="AP10" s="180"/>
      <c r="AQ10" s="180"/>
      <c r="AR10" s="180"/>
      <c r="AS10" s="180"/>
      <c r="AT10" s="180"/>
      <c r="AU10" s="180"/>
      <c r="AV10" s="180"/>
      <c r="AW10" s="180"/>
      <c r="AX10" s="180"/>
      <c r="AY10" s="180"/>
      <c r="AZ10" s="180"/>
      <c r="BA10" s="180"/>
      <c r="BB10" s="187" t="str">
        <f>IF(BE3="４週","(9)1～4週目の勤務時間数合計","(9)1か月の勤務時間数　合計")</f>
        <v>(9)1～4週目の勤務時間数合計</v>
      </c>
      <c r="BC10" s="188"/>
      <c r="BD10" s="193" t="s">
        <v>26</v>
      </c>
      <c r="BE10" s="188"/>
      <c r="BF10" s="161" t="s">
        <v>27</v>
      </c>
      <c r="BG10" s="174"/>
      <c r="BH10" s="174"/>
      <c r="BI10" s="174"/>
      <c r="BJ10" s="196"/>
    </row>
    <row r="11" spans="2:67" ht="20.25" customHeight="1" x14ac:dyDescent="0.15">
      <c r="B11" s="159"/>
      <c r="C11" s="163"/>
      <c r="D11" s="164"/>
      <c r="E11" s="40"/>
      <c r="F11" s="41"/>
      <c r="G11" s="40"/>
      <c r="H11" s="41"/>
      <c r="I11" s="169"/>
      <c r="J11" s="170"/>
      <c r="K11" s="175"/>
      <c r="L11" s="176"/>
      <c r="M11" s="176"/>
      <c r="N11" s="164"/>
      <c r="O11" s="175"/>
      <c r="P11" s="176"/>
      <c r="Q11" s="176"/>
      <c r="R11" s="176"/>
      <c r="S11" s="164"/>
      <c r="T11" s="42"/>
      <c r="U11" s="42"/>
      <c r="V11" s="43"/>
      <c r="W11" s="199" t="s">
        <v>28</v>
      </c>
      <c r="X11" s="199"/>
      <c r="Y11" s="199"/>
      <c r="Z11" s="199"/>
      <c r="AA11" s="199"/>
      <c r="AB11" s="199"/>
      <c r="AC11" s="200"/>
      <c r="AD11" s="201" t="s">
        <v>29</v>
      </c>
      <c r="AE11" s="199"/>
      <c r="AF11" s="199"/>
      <c r="AG11" s="199"/>
      <c r="AH11" s="199"/>
      <c r="AI11" s="199"/>
      <c r="AJ11" s="200"/>
      <c r="AK11" s="201" t="s">
        <v>30</v>
      </c>
      <c r="AL11" s="199"/>
      <c r="AM11" s="199"/>
      <c r="AN11" s="199"/>
      <c r="AO11" s="199"/>
      <c r="AP11" s="199"/>
      <c r="AQ11" s="200"/>
      <c r="AR11" s="201" t="s">
        <v>31</v>
      </c>
      <c r="AS11" s="199"/>
      <c r="AT11" s="199"/>
      <c r="AU11" s="199"/>
      <c r="AV11" s="199"/>
      <c r="AW11" s="199"/>
      <c r="AX11" s="200"/>
      <c r="AY11" s="201" t="s">
        <v>32</v>
      </c>
      <c r="AZ11" s="199"/>
      <c r="BA11" s="199"/>
      <c r="BB11" s="189"/>
      <c r="BC11" s="190"/>
      <c r="BD11" s="194"/>
      <c r="BE11" s="190"/>
      <c r="BF11" s="163"/>
      <c r="BG11" s="176"/>
      <c r="BH11" s="176"/>
      <c r="BI11" s="176"/>
      <c r="BJ11" s="197"/>
    </row>
    <row r="12" spans="2:67" ht="20.25" customHeight="1" x14ac:dyDescent="0.15">
      <c r="B12" s="159"/>
      <c r="C12" s="163"/>
      <c r="D12" s="164"/>
      <c r="E12" s="40"/>
      <c r="F12" s="41"/>
      <c r="G12" s="40"/>
      <c r="H12" s="41"/>
      <c r="I12" s="169"/>
      <c r="J12" s="170"/>
      <c r="K12" s="175"/>
      <c r="L12" s="176"/>
      <c r="M12" s="176"/>
      <c r="N12" s="164"/>
      <c r="O12" s="175"/>
      <c r="P12" s="176"/>
      <c r="Q12" s="176"/>
      <c r="R12" s="176"/>
      <c r="S12" s="164"/>
      <c r="T12" s="42"/>
      <c r="U12" s="42"/>
      <c r="V12" s="43"/>
      <c r="W12" s="87">
        <v>1</v>
      </c>
      <c r="X12" s="88">
        <v>2</v>
      </c>
      <c r="Y12" s="88">
        <v>3</v>
      </c>
      <c r="Z12" s="88">
        <v>4</v>
      </c>
      <c r="AA12" s="88">
        <v>5</v>
      </c>
      <c r="AB12" s="88">
        <v>6</v>
      </c>
      <c r="AC12" s="89">
        <v>7</v>
      </c>
      <c r="AD12" s="90">
        <v>8</v>
      </c>
      <c r="AE12" s="88">
        <v>9</v>
      </c>
      <c r="AF12" s="88">
        <v>10</v>
      </c>
      <c r="AG12" s="88">
        <v>11</v>
      </c>
      <c r="AH12" s="88">
        <v>12</v>
      </c>
      <c r="AI12" s="88">
        <v>13</v>
      </c>
      <c r="AJ12" s="89">
        <v>14</v>
      </c>
      <c r="AK12" s="87">
        <v>15</v>
      </c>
      <c r="AL12" s="88">
        <v>16</v>
      </c>
      <c r="AM12" s="88">
        <v>17</v>
      </c>
      <c r="AN12" s="88">
        <v>18</v>
      </c>
      <c r="AO12" s="88">
        <v>19</v>
      </c>
      <c r="AP12" s="88">
        <v>20</v>
      </c>
      <c r="AQ12" s="89">
        <v>21</v>
      </c>
      <c r="AR12" s="90">
        <v>22</v>
      </c>
      <c r="AS12" s="88">
        <v>23</v>
      </c>
      <c r="AT12" s="88">
        <v>24</v>
      </c>
      <c r="AU12" s="88">
        <v>25</v>
      </c>
      <c r="AV12" s="88">
        <v>26</v>
      </c>
      <c r="AW12" s="88">
        <v>27</v>
      </c>
      <c r="AX12" s="89">
        <v>28</v>
      </c>
      <c r="AY12" s="3" t="str">
        <f>IF($BE$3="実績",IF(DAY(DATE($AF$2,$AJ$2,29))=29,29,""),"")</f>
        <v/>
      </c>
      <c r="AZ12" s="4" t="str">
        <f>IF($BE$3="実績",IF(DAY(DATE($AF$2,$AJ$2,30))=30,30,""),"")</f>
        <v/>
      </c>
      <c r="BA12" s="5" t="str">
        <f>IF($BE$3="実績",IF(DAY(DATE($AF$2,$AJ$2,31))=31,31,""),"")</f>
        <v/>
      </c>
      <c r="BB12" s="189"/>
      <c r="BC12" s="190"/>
      <c r="BD12" s="194"/>
      <c r="BE12" s="190"/>
      <c r="BF12" s="163"/>
      <c r="BG12" s="176"/>
      <c r="BH12" s="176"/>
      <c r="BI12" s="176"/>
      <c r="BJ12" s="197"/>
    </row>
    <row r="13" spans="2:67" ht="20.25" hidden="1" customHeight="1" x14ac:dyDescent="0.15">
      <c r="B13" s="159"/>
      <c r="C13" s="163"/>
      <c r="D13" s="164"/>
      <c r="E13" s="40"/>
      <c r="F13" s="41"/>
      <c r="G13" s="40"/>
      <c r="H13" s="41"/>
      <c r="I13" s="169"/>
      <c r="J13" s="170"/>
      <c r="K13" s="175"/>
      <c r="L13" s="176"/>
      <c r="M13" s="176"/>
      <c r="N13" s="164"/>
      <c r="O13" s="175"/>
      <c r="P13" s="176"/>
      <c r="Q13" s="176"/>
      <c r="R13" s="176"/>
      <c r="S13" s="164"/>
      <c r="T13" s="42"/>
      <c r="U13" s="42"/>
      <c r="V13" s="43"/>
      <c r="W13" s="87" t="e">
        <f>WEEKDAY(DATE($AF$2,$AJ$2,1))</f>
        <v>#VALUE!</v>
      </c>
      <c r="X13" s="88" t="e">
        <f>WEEKDAY(DATE($AF$2,$AJ$2,2))</f>
        <v>#VALUE!</v>
      </c>
      <c r="Y13" s="88" t="e">
        <f>WEEKDAY(DATE($AF$2,$AJ$2,3))</f>
        <v>#VALUE!</v>
      </c>
      <c r="Z13" s="88" t="e">
        <f>WEEKDAY(DATE($AF$2,$AJ$2,4))</f>
        <v>#VALUE!</v>
      </c>
      <c r="AA13" s="88" t="e">
        <f>WEEKDAY(DATE($AF$2,$AJ$2,5))</f>
        <v>#VALUE!</v>
      </c>
      <c r="AB13" s="88" t="e">
        <f>WEEKDAY(DATE($AF$2,$AJ$2,6))</f>
        <v>#VALUE!</v>
      </c>
      <c r="AC13" s="89" t="e">
        <f>WEEKDAY(DATE($AF$2,$AJ$2,7))</f>
        <v>#VALUE!</v>
      </c>
      <c r="AD13" s="90" t="e">
        <f>WEEKDAY(DATE($AF$2,$AJ$2,8))</f>
        <v>#VALUE!</v>
      </c>
      <c r="AE13" s="88" t="e">
        <f>WEEKDAY(DATE($AF$2,$AJ$2,9))</f>
        <v>#VALUE!</v>
      </c>
      <c r="AF13" s="88" t="e">
        <f>WEEKDAY(DATE($AF$2,$AJ$2,10))</f>
        <v>#VALUE!</v>
      </c>
      <c r="AG13" s="88" t="e">
        <f>WEEKDAY(DATE($AF$2,$AJ$2,11))</f>
        <v>#VALUE!</v>
      </c>
      <c r="AH13" s="88" t="e">
        <f>WEEKDAY(DATE($AF$2,$AJ$2,12))</f>
        <v>#VALUE!</v>
      </c>
      <c r="AI13" s="88" t="e">
        <f>WEEKDAY(DATE($AF$2,$AJ$2,13))</f>
        <v>#VALUE!</v>
      </c>
      <c r="AJ13" s="89" t="e">
        <f>WEEKDAY(DATE($AF$2,$AJ$2,14))</f>
        <v>#VALUE!</v>
      </c>
      <c r="AK13" s="90" t="e">
        <f>WEEKDAY(DATE($AF$2,$AJ$2,15))</f>
        <v>#VALUE!</v>
      </c>
      <c r="AL13" s="88" t="e">
        <f>WEEKDAY(DATE($AF$2,$AJ$2,16))</f>
        <v>#VALUE!</v>
      </c>
      <c r="AM13" s="88" t="e">
        <f>WEEKDAY(DATE($AF$2,$AJ$2,17))</f>
        <v>#VALUE!</v>
      </c>
      <c r="AN13" s="88" t="e">
        <f>WEEKDAY(DATE($AF$2,$AJ$2,18))</f>
        <v>#VALUE!</v>
      </c>
      <c r="AO13" s="88" t="e">
        <f>WEEKDAY(DATE($AF$2,$AJ$2,19))</f>
        <v>#VALUE!</v>
      </c>
      <c r="AP13" s="88" t="e">
        <f>WEEKDAY(DATE($AF$2,$AJ$2,20))</f>
        <v>#VALUE!</v>
      </c>
      <c r="AQ13" s="89" t="e">
        <f>WEEKDAY(DATE($AF$2,$AJ$2,21))</f>
        <v>#VALUE!</v>
      </c>
      <c r="AR13" s="90" t="e">
        <f>WEEKDAY(DATE($AF$2,$AJ$2,22))</f>
        <v>#VALUE!</v>
      </c>
      <c r="AS13" s="88" t="e">
        <f>WEEKDAY(DATE($AF$2,$AJ$2,23))</f>
        <v>#VALUE!</v>
      </c>
      <c r="AT13" s="88" t="e">
        <f>WEEKDAY(DATE($AF$2,$AJ$2,24))</f>
        <v>#VALUE!</v>
      </c>
      <c r="AU13" s="88" t="e">
        <f>WEEKDAY(DATE($AF$2,$AJ$2,25))</f>
        <v>#VALUE!</v>
      </c>
      <c r="AV13" s="88" t="e">
        <f>WEEKDAY(DATE($AF$2,$AJ$2,26))</f>
        <v>#VALUE!</v>
      </c>
      <c r="AW13" s="88" t="e">
        <f>WEEKDAY(DATE($AF$2,$AJ$2,27))</f>
        <v>#VALUE!</v>
      </c>
      <c r="AX13" s="89" t="e">
        <f>WEEKDAY(DATE($AF$2,$AJ$2,28))</f>
        <v>#VALUE!</v>
      </c>
      <c r="AY13" s="3">
        <f>IF(AY12=29,WEEKDAY(DATE($AF$2,$AJ$2,29)),0)</f>
        <v>0</v>
      </c>
      <c r="AZ13" s="4">
        <f>IF(AZ12=30,WEEKDAY(DATE($AF$2,$AJ$2,30)),0)</f>
        <v>0</v>
      </c>
      <c r="BA13" s="5">
        <f>IF(BA12=31,WEEKDAY(DATE($AF$2,$AJ$2,31)),0)</f>
        <v>0</v>
      </c>
      <c r="BB13" s="189"/>
      <c r="BC13" s="190"/>
      <c r="BD13" s="194"/>
      <c r="BE13" s="190"/>
      <c r="BF13" s="163"/>
      <c r="BG13" s="176"/>
      <c r="BH13" s="176"/>
      <c r="BI13" s="176"/>
      <c r="BJ13" s="197"/>
    </row>
    <row r="14" spans="2:67" ht="20.25" customHeight="1" thickBot="1" x14ac:dyDescent="0.2">
      <c r="B14" s="160"/>
      <c r="C14" s="165"/>
      <c r="D14" s="166"/>
      <c r="E14" s="44"/>
      <c r="F14" s="45"/>
      <c r="G14" s="44"/>
      <c r="H14" s="45"/>
      <c r="I14" s="171"/>
      <c r="J14" s="172"/>
      <c r="K14" s="177"/>
      <c r="L14" s="178"/>
      <c r="M14" s="178"/>
      <c r="N14" s="166"/>
      <c r="O14" s="177"/>
      <c r="P14" s="178"/>
      <c r="Q14" s="178"/>
      <c r="R14" s="178"/>
      <c r="S14" s="166"/>
      <c r="T14" s="46"/>
      <c r="U14" s="46"/>
      <c r="V14" s="47"/>
      <c r="W14" s="91" t="e">
        <f>IF(W13=1,"日",IF(W13=2,"月",IF(W13=3,"火",IF(W13=4,"水",IF(W13=5,"木",IF(W13=6,"金","土"))))))</f>
        <v>#VALUE!</v>
      </c>
      <c r="X14" s="92" t="e">
        <f t="shared" ref="X14:AX14" si="0">IF(X13=1,"日",IF(X13=2,"月",IF(X13=3,"火",IF(X13=4,"水",IF(X13=5,"木",IF(X13=6,"金","土"))))))</f>
        <v>#VALUE!</v>
      </c>
      <c r="Y14" s="92" t="e">
        <f t="shared" si="0"/>
        <v>#VALUE!</v>
      </c>
      <c r="Z14" s="92" t="e">
        <f t="shared" si="0"/>
        <v>#VALUE!</v>
      </c>
      <c r="AA14" s="92" t="e">
        <f t="shared" si="0"/>
        <v>#VALUE!</v>
      </c>
      <c r="AB14" s="92" t="e">
        <f t="shared" si="0"/>
        <v>#VALUE!</v>
      </c>
      <c r="AC14" s="93" t="e">
        <f t="shared" si="0"/>
        <v>#VALUE!</v>
      </c>
      <c r="AD14" s="94" t="e">
        <f>IF(AD13=1,"日",IF(AD13=2,"月",IF(AD13=3,"火",IF(AD13=4,"水",IF(AD13=5,"木",IF(AD13=6,"金","土"))))))</f>
        <v>#VALUE!</v>
      </c>
      <c r="AE14" s="92" t="e">
        <f t="shared" si="0"/>
        <v>#VALUE!</v>
      </c>
      <c r="AF14" s="92" t="e">
        <f t="shared" si="0"/>
        <v>#VALUE!</v>
      </c>
      <c r="AG14" s="92" t="e">
        <f t="shared" si="0"/>
        <v>#VALUE!</v>
      </c>
      <c r="AH14" s="92" t="e">
        <f t="shared" si="0"/>
        <v>#VALUE!</v>
      </c>
      <c r="AI14" s="92" t="e">
        <f t="shared" si="0"/>
        <v>#VALUE!</v>
      </c>
      <c r="AJ14" s="93" t="e">
        <f t="shared" si="0"/>
        <v>#VALUE!</v>
      </c>
      <c r="AK14" s="94" t="e">
        <f>IF(AK13=1,"日",IF(AK13=2,"月",IF(AK13=3,"火",IF(AK13=4,"水",IF(AK13=5,"木",IF(AK13=6,"金","土"))))))</f>
        <v>#VALUE!</v>
      </c>
      <c r="AL14" s="92" t="e">
        <f t="shared" si="0"/>
        <v>#VALUE!</v>
      </c>
      <c r="AM14" s="92" t="e">
        <f t="shared" si="0"/>
        <v>#VALUE!</v>
      </c>
      <c r="AN14" s="92" t="e">
        <f t="shared" si="0"/>
        <v>#VALUE!</v>
      </c>
      <c r="AO14" s="92" t="e">
        <f t="shared" si="0"/>
        <v>#VALUE!</v>
      </c>
      <c r="AP14" s="92" t="e">
        <f t="shared" si="0"/>
        <v>#VALUE!</v>
      </c>
      <c r="AQ14" s="93" t="e">
        <f t="shared" si="0"/>
        <v>#VALUE!</v>
      </c>
      <c r="AR14" s="94" t="e">
        <f>IF(AR13=1,"日",IF(AR13=2,"月",IF(AR13=3,"火",IF(AR13=4,"水",IF(AR13=5,"木",IF(AR13=6,"金","土"))))))</f>
        <v>#VALUE!</v>
      </c>
      <c r="AS14" s="92" t="e">
        <f t="shared" si="0"/>
        <v>#VALUE!</v>
      </c>
      <c r="AT14" s="92" t="e">
        <f t="shared" si="0"/>
        <v>#VALUE!</v>
      </c>
      <c r="AU14" s="92" t="e">
        <f t="shared" si="0"/>
        <v>#VALUE!</v>
      </c>
      <c r="AV14" s="92" t="e">
        <f t="shared" si="0"/>
        <v>#VALUE!</v>
      </c>
      <c r="AW14" s="92" t="e">
        <f t="shared" si="0"/>
        <v>#VALUE!</v>
      </c>
      <c r="AX14" s="93" t="e">
        <f t="shared" si="0"/>
        <v>#VALUE!</v>
      </c>
      <c r="AY14" s="6" t="str">
        <f>IF(AY13=1,"日",IF(AY13=2,"月",IF(AY13=3,"火",IF(AY13=4,"水",IF(AY13=5,"木",IF(AY13=6,"金",IF(AY13=0,"","土")))))))</f>
        <v/>
      </c>
      <c r="AZ14" s="6" t="str">
        <f>IF(AZ13=1,"日",IF(AZ13=2,"月",IF(AZ13=3,"火",IF(AZ13=4,"水",IF(AZ13=5,"木",IF(AZ13=6,"金",IF(AZ13=0,"","土")))))))</f>
        <v/>
      </c>
      <c r="BA14" s="6" t="str">
        <f>IF(BA13=1,"日",IF(BA13=2,"月",IF(BA13=3,"火",IF(BA13=4,"水",IF(BA13=5,"木",IF(BA13=6,"金",IF(BA13=0,"","土")))))))</f>
        <v/>
      </c>
      <c r="BB14" s="191"/>
      <c r="BC14" s="192"/>
      <c r="BD14" s="195"/>
      <c r="BE14" s="192"/>
      <c r="BF14" s="165"/>
      <c r="BG14" s="178"/>
      <c r="BH14" s="178"/>
      <c r="BI14" s="178"/>
      <c r="BJ14" s="198"/>
    </row>
    <row r="15" spans="2:67" ht="20.25" customHeight="1" x14ac:dyDescent="0.15">
      <c r="B15" s="96">
        <f>B13+1</f>
        <v>1</v>
      </c>
      <c r="C15" s="147"/>
      <c r="D15" s="148"/>
      <c r="E15" s="48"/>
      <c r="F15" s="49"/>
      <c r="G15" s="48"/>
      <c r="H15" s="49"/>
      <c r="I15" s="149"/>
      <c r="J15" s="150"/>
      <c r="K15" s="151"/>
      <c r="L15" s="152"/>
      <c r="M15" s="152"/>
      <c r="N15" s="148"/>
      <c r="O15" s="153"/>
      <c r="P15" s="154"/>
      <c r="Q15" s="154"/>
      <c r="R15" s="154"/>
      <c r="S15" s="155"/>
      <c r="T15" s="50" t="s">
        <v>33</v>
      </c>
      <c r="U15" s="51"/>
      <c r="V15" s="52"/>
      <c r="W15" s="53"/>
      <c r="X15" s="54"/>
      <c r="Y15" s="54"/>
      <c r="Z15" s="54"/>
      <c r="AA15" s="54"/>
      <c r="AB15" s="54"/>
      <c r="AC15" s="55"/>
      <c r="AD15" s="53"/>
      <c r="AE15" s="54"/>
      <c r="AF15" s="54"/>
      <c r="AG15" s="54"/>
      <c r="AH15" s="54"/>
      <c r="AI15" s="54"/>
      <c r="AJ15" s="55"/>
      <c r="AK15" s="53"/>
      <c r="AL15" s="54"/>
      <c r="AM15" s="54"/>
      <c r="AN15" s="54"/>
      <c r="AO15" s="54"/>
      <c r="AP15" s="54"/>
      <c r="AQ15" s="55"/>
      <c r="AR15" s="53"/>
      <c r="AS15" s="54"/>
      <c r="AT15" s="54"/>
      <c r="AU15" s="54"/>
      <c r="AV15" s="54"/>
      <c r="AW15" s="54"/>
      <c r="AX15" s="55"/>
      <c r="AY15" s="53"/>
      <c r="AZ15" s="54"/>
      <c r="BA15" s="54"/>
      <c r="BB15" s="156"/>
      <c r="BC15" s="157"/>
      <c r="BD15" s="142"/>
      <c r="BE15" s="143"/>
      <c r="BF15" s="144"/>
      <c r="BG15" s="145"/>
      <c r="BH15" s="145"/>
      <c r="BI15" s="145"/>
      <c r="BJ15" s="146"/>
    </row>
    <row r="16" spans="2:67" ht="20.25" customHeight="1" x14ac:dyDescent="0.15">
      <c r="B16" s="129"/>
      <c r="C16" s="130"/>
      <c r="D16" s="131"/>
      <c r="E16" s="56"/>
      <c r="F16" s="57">
        <f>C15</f>
        <v>0</v>
      </c>
      <c r="G16" s="56"/>
      <c r="H16" s="57">
        <f>I15</f>
        <v>0</v>
      </c>
      <c r="I16" s="132"/>
      <c r="J16" s="133"/>
      <c r="K16" s="134"/>
      <c r="L16" s="135"/>
      <c r="M16" s="135"/>
      <c r="N16" s="131"/>
      <c r="O16" s="110"/>
      <c r="P16" s="111"/>
      <c r="Q16" s="111"/>
      <c r="R16" s="111"/>
      <c r="S16" s="112"/>
      <c r="T16" s="58" t="s">
        <v>34</v>
      </c>
      <c r="U16" s="59"/>
      <c r="V16" s="60"/>
      <c r="W16" s="61" t="str">
        <f>IF(W15="","",VLOOKUP(W15,[1]シフト記号表!$C$6:$L$47,10,FALSE))</f>
        <v/>
      </c>
      <c r="X16" s="62" t="str">
        <f>IF(X15="","",VLOOKUP(X15,[1]シフト記号表!$C$6:$L$47,10,FALSE))</f>
        <v/>
      </c>
      <c r="Y16" s="62" t="str">
        <f>IF(Y15="","",VLOOKUP(Y15,[1]シフト記号表!$C$6:$L$47,10,FALSE))</f>
        <v/>
      </c>
      <c r="Z16" s="62" t="str">
        <f>IF(Z15="","",VLOOKUP(Z15,[1]シフト記号表!$C$6:$L$47,10,FALSE))</f>
        <v/>
      </c>
      <c r="AA16" s="62" t="str">
        <f>IF(AA15="","",VLOOKUP(AA15,[1]シフト記号表!$C$6:$L$47,10,FALSE))</f>
        <v/>
      </c>
      <c r="AB16" s="62" t="str">
        <f>IF(AB15="","",VLOOKUP(AB15,[1]シフト記号表!$C$6:$L$47,10,FALSE))</f>
        <v/>
      </c>
      <c r="AC16" s="63" t="str">
        <f>IF(AC15="","",VLOOKUP(AC15,[1]シフト記号表!$C$6:$L$47,10,FALSE))</f>
        <v/>
      </c>
      <c r="AD16" s="61" t="str">
        <f>IF(AD15="","",VLOOKUP(AD15,[1]シフト記号表!$C$6:$L$47,10,FALSE))</f>
        <v/>
      </c>
      <c r="AE16" s="62" t="str">
        <f>IF(AE15="","",VLOOKUP(AE15,[1]シフト記号表!$C$6:$L$47,10,FALSE))</f>
        <v/>
      </c>
      <c r="AF16" s="62" t="str">
        <f>IF(AF15="","",VLOOKUP(AF15,[1]シフト記号表!$C$6:$L$47,10,FALSE))</f>
        <v/>
      </c>
      <c r="AG16" s="62" t="str">
        <f>IF(AG15="","",VLOOKUP(AG15,[1]シフト記号表!$C$6:$L$47,10,FALSE))</f>
        <v/>
      </c>
      <c r="AH16" s="62" t="str">
        <f>IF(AH15="","",VLOOKUP(AH15,[1]シフト記号表!$C$6:$L$47,10,FALSE))</f>
        <v/>
      </c>
      <c r="AI16" s="62" t="str">
        <f>IF(AI15="","",VLOOKUP(AI15,[1]シフト記号表!$C$6:$L$47,10,FALSE))</f>
        <v/>
      </c>
      <c r="AJ16" s="63" t="str">
        <f>IF(AJ15="","",VLOOKUP(AJ15,[1]シフト記号表!$C$6:$L$47,10,FALSE))</f>
        <v/>
      </c>
      <c r="AK16" s="61" t="str">
        <f>IF(AK15="","",VLOOKUP(AK15,[1]シフト記号表!$C$6:$L$47,10,FALSE))</f>
        <v/>
      </c>
      <c r="AL16" s="62" t="str">
        <f>IF(AL15="","",VLOOKUP(AL15,[1]シフト記号表!$C$6:$L$47,10,FALSE))</f>
        <v/>
      </c>
      <c r="AM16" s="62" t="str">
        <f>IF(AM15="","",VLOOKUP(AM15,[1]シフト記号表!$C$6:$L$47,10,FALSE))</f>
        <v/>
      </c>
      <c r="AN16" s="62" t="str">
        <f>IF(AN15="","",VLOOKUP(AN15,[1]シフト記号表!$C$6:$L$47,10,FALSE))</f>
        <v/>
      </c>
      <c r="AO16" s="62" t="str">
        <f>IF(AO15="","",VLOOKUP(AO15,[1]シフト記号表!$C$6:$L$47,10,FALSE))</f>
        <v/>
      </c>
      <c r="AP16" s="62" t="str">
        <f>IF(AP15="","",VLOOKUP(AP15,[1]シフト記号表!$C$6:$L$47,10,FALSE))</f>
        <v/>
      </c>
      <c r="AQ16" s="63" t="str">
        <f>IF(AQ15="","",VLOOKUP(AQ15,[1]シフト記号表!$C$6:$L$47,10,FALSE))</f>
        <v/>
      </c>
      <c r="AR16" s="61" t="str">
        <f>IF(AR15="","",VLOOKUP(AR15,[1]シフト記号表!$C$6:$L$47,10,FALSE))</f>
        <v/>
      </c>
      <c r="AS16" s="62" t="str">
        <f>IF(AS15="","",VLOOKUP(AS15,[1]シフト記号表!$C$6:$L$47,10,FALSE))</f>
        <v/>
      </c>
      <c r="AT16" s="62" t="str">
        <f>IF(AT15="","",VLOOKUP(AT15,[1]シフト記号表!$C$6:$L$47,10,FALSE))</f>
        <v/>
      </c>
      <c r="AU16" s="62" t="str">
        <f>IF(AU15="","",VLOOKUP(AU15,[1]シフト記号表!$C$6:$L$47,10,FALSE))</f>
        <v/>
      </c>
      <c r="AV16" s="62" t="str">
        <f>IF(AV15="","",VLOOKUP(AV15,[1]シフト記号表!$C$6:$L$47,10,FALSE))</f>
        <v/>
      </c>
      <c r="AW16" s="62" t="str">
        <f>IF(AW15="","",VLOOKUP(AW15,[1]シフト記号表!$C$6:$L$47,10,FALSE))</f>
        <v/>
      </c>
      <c r="AX16" s="63" t="str">
        <f>IF(AX15="","",VLOOKUP(AX15,[1]シフト記号表!$C$6:$L$47,10,FALSE))</f>
        <v/>
      </c>
      <c r="AY16" s="61" t="str">
        <f>IF(AY15="","",VLOOKUP(AY15,[1]シフト記号表!$C$6:$L$47,10,FALSE))</f>
        <v/>
      </c>
      <c r="AZ16" s="62" t="str">
        <f>IF(AZ15="","",VLOOKUP(AZ15,[1]シフト記号表!$C$6:$L$47,10,FALSE))</f>
        <v/>
      </c>
      <c r="BA16" s="62" t="str">
        <f>IF(BA15="","",VLOOKUP(BA15,[1]シフト記号表!$C$6:$L$47,10,FALSE))</f>
        <v/>
      </c>
      <c r="BB16" s="139">
        <f>IF($BE$3="４週",SUM(W16:AX16),IF($BE$3="暦月",SUM(W16:BA16),""))</f>
        <v>0</v>
      </c>
      <c r="BC16" s="140"/>
      <c r="BD16" s="141">
        <f>IF($BE$3="４週",BB16/4,IF($BE$3="暦月",(BB16/($BE$8/7)),""))</f>
        <v>0</v>
      </c>
      <c r="BE16" s="140"/>
      <c r="BF16" s="136"/>
      <c r="BG16" s="137"/>
      <c r="BH16" s="137"/>
      <c r="BI16" s="137"/>
      <c r="BJ16" s="138"/>
    </row>
    <row r="17" spans="2:62" ht="20.25" customHeight="1" x14ac:dyDescent="0.15">
      <c r="B17" s="96">
        <f>B15+1</f>
        <v>2</v>
      </c>
      <c r="C17" s="98"/>
      <c r="D17" s="99"/>
      <c r="E17" s="64"/>
      <c r="F17" s="65"/>
      <c r="G17" s="64"/>
      <c r="H17" s="65"/>
      <c r="I17" s="102"/>
      <c r="J17" s="103"/>
      <c r="K17" s="106"/>
      <c r="L17" s="107"/>
      <c r="M17" s="107"/>
      <c r="N17" s="99"/>
      <c r="O17" s="110"/>
      <c r="P17" s="111"/>
      <c r="Q17" s="111"/>
      <c r="R17" s="111"/>
      <c r="S17" s="112"/>
      <c r="T17" s="66" t="s">
        <v>33</v>
      </c>
      <c r="U17" s="67"/>
      <c r="V17" s="68"/>
      <c r="W17" s="69"/>
      <c r="X17" s="70"/>
      <c r="Y17" s="70"/>
      <c r="Z17" s="70"/>
      <c r="AA17" s="70"/>
      <c r="AB17" s="70"/>
      <c r="AC17" s="71"/>
      <c r="AD17" s="69"/>
      <c r="AE17" s="70"/>
      <c r="AF17" s="70"/>
      <c r="AG17" s="70"/>
      <c r="AH17" s="70"/>
      <c r="AI17" s="70"/>
      <c r="AJ17" s="71"/>
      <c r="AK17" s="69"/>
      <c r="AL17" s="70"/>
      <c r="AM17" s="70"/>
      <c r="AN17" s="70"/>
      <c r="AO17" s="70"/>
      <c r="AP17" s="70"/>
      <c r="AQ17" s="71"/>
      <c r="AR17" s="69"/>
      <c r="AS17" s="70"/>
      <c r="AT17" s="70"/>
      <c r="AU17" s="70"/>
      <c r="AV17" s="70"/>
      <c r="AW17" s="70"/>
      <c r="AX17" s="71"/>
      <c r="AY17" s="69"/>
      <c r="AZ17" s="70"/>
      <c r="BA17" s="72"/>
      <c r="BB17" s="116"/>
      <c r="BC17" s="117"/>
      <c r="BD17" s="118"/>
      <c r="BE17" s="119"/>
      <c r="BF17" s="120"/>
      <c r="BG17" s="121"/>
      <c r="BH17" s="121"/>
      <c r="BI17" s="121"/>
      <c r="BJ17" s="122"/>
    </row>
    <row r="18" spans="2:62" ht="20.25" customHeight="1" x14ac:dyDescent="0.15">
      <c r="B18" s="129"/>
      <c r="C18" s="130"/>
      <c r="D18" s="131"/>
      <c r="E18" s="56"/>
      <c r="F18" s="57">
        <f>C17</f>
        <v>0</v>
      </c>
      <c r="G18" s="56"/>
      <c r="H18" s="57">
        <f>I17</f>
        <v>0</v>
      </c>
      <c r="I18" s="132"/>
      <c r="J18" s="133"/>
      <c r="K18" s="134"/>
      <c r="L18" s="135"/>
      <c r="M18" s="135"/>
      <c r="N18" s="131"/>
      <c r="O18" s="110"/>
      <c r="P18" s="111"/>
      <c r="Q18" s="111"/>
      <c r="R18" s="111"/>
      <c r="S18" s="112"/>
      <c r="T18" s="58" t="s">
        <v>34</v>
      </c>
      <c r="U18" s="59"/>
      <c r="V18" s="60"/>
      <c r="W18" s="61" t="str">
        <f>IF(W17="","",VLOOKUP(W17,[1]シフト記号表!$C$6:$L$47,10,FALSE))</f>
        <v/>
      </c>
      <c r="X18" s="62" t="str">
        <f>IF(X17="","",VLOOKUP(X17,[1]シフト記号表!$C$6:$L$47,10,FALSE))</f>
        <v/>
      </c>
      <c r="Y18" s="62" t="str">
        <f>IF(Y17="","",VLOOKUP(Y17,[1]シフト記号表!$C$6:$L$47,10,FALSE))</f>
        <v/>
      </c>
      <c r="Z18" s="62" t="str">
        <f>IF(Z17="","",VLOOKUP(Z17,[1]シフト記号表!$C$6:$L$47,10,FALSE))</f>
        <v/>
      </c>
      <c r="AA18" s="62" t="str">
        <f>IF(AA17="","",VLOOKUP(AA17,[1]シフト記号表!$C$6:$L$47,10,FALSE))</f>
        <v/>
      </c>
      <c r="AB18" s="62" t="str">
        <f>IF(AB17="","",VLOOKUP(AB17,[1]シフト記号表!$C$6:$L$47,10,FALSE))</f>
        <v/>
      </c>
      <c r="AC18" s="63" t="str">
        <f>IF(AC17="","",VLOOKUP(AC17,[1]シフト記号表!$C$6:$L$47,10,FALSE))</f>
        <v/>
      </c>
      <c r="AD18" s="61" t="str">
        <f>IF(AD17="","",VLOOKUP(AD17,[1]シフト記号表!$C$6:$L$47,10,FALSE))</f>
        <v/>
      </c>
      <c r="AE18" s="62" t="str">
        <f>IF(AE17="","",VLOOKUP(AE17,[1]シフト記号表!$C$6:$L$47,10,FALSE))</f>
        <v/>
      </c>
      <c r="AF18" s="62" t="str">
        <f>IF(AF17="","",VLOOKUP(AF17,[1]シフト記号表!$C$6:$L$47,10,FALSE))</f>
        <v/>
      </c>
      <c r="AG18" s="62" t="str">
        <f>IF(AG17="","",VLOOKUP(AG17,[1]シフト記号表!$C$6:$L$47,10,FALSE))</f>
        <v/>
      </c>
      <c r="AH18" s="62" t="str">
        <f>IF(AH17="","",VLOOKUP(AH17,[1]シフト記号表!$C$6:$L$47,10,FALSE))</f>
        <v/>
      </c>
      <c r="AI18" s="62" t="str">
        <f>IF(AI17="","",VLOOKUP(AI17,[1]シフト記号表!$C$6:$L$47,10,FALSE))</f>
        <v/>
      </c>
      <c r="AJ18" s="63" t="str">
        <f>IF(AJ17="","",VLOOKUP(AJ17,[1]シフト記号表!$C$6:$L$47,10,FALSE))</f>
        <v/>
      </c>
      <c r="AK18" s="61" t="str">
        <f>IF(AK17="","",VLOOKUP(AK17,[1]シフト記号表!$C$6:$L$47,10,FALSE))</f>
        <v/>
      </c>
      <c r="AL18" s="62" t="str">
        <f>IF(AL17="","",VLOOKUP(AL17,[1]シフト記号表!$C$6:$L$47,10,FALSE))</f>
        <v/>
      </c>
      <c r="AM18" s="62" t="str">
        <f>IF(AM17="","",VLOOKUP(AM17,[1]シフト記号表!$C$6:$L$47,10,FALSE))</f>
        <v/>
      </c>
      <c r="AN18" s="62" t="str">
        <f>IF(AN17="","",VLOOKUP(AN17,[1]シフト記号表!$C$6:$L$47,10,FALSE))</f>
        <v/>
      </c>
      <c r="AO18" s="62" t="str">
        <f>IF(AO17="","",VLOOKUP(AO17,[1]シフト記号表!$C$6:$L$47,10,FALSE))</f>
        <v/>
      </c>
      <c r="AP18" s="62" t="str">
        <f>IF(AP17="","",VLOOKUP(AP17,[1]シフト記号表!$C$6:$L$47,10,FALSE))</f>
        <v/>
      </c>
      <c r="AQ18" s="63" t="str">
        <f>IF(AQ17="","",VLOOKUP(AQ17,[1]シフト記号表!$C$6:$L$47,10,FALSE))</f>
        <v/>
      </c>
      <c r="AR18" s="61" t="str">
        <f>IF(AR17="","",VLOOKUP(AR17,[1]シフト記号表!$C$6:$L$47,10,FALSE))</f>
        <v/>
      </c>
      <c r="AS18" s="62" t="str">
        <f>IF(AS17="","",VLOOKUP(AS17,[1]シフト記号表!$C$6:$L$47,10,FALSE))</f>
        <v/>
      </c>
      <c r="AT18" s="62" t="str">
        <f>IF(AT17="","",VLOOKUP(AT17,[1]シフト記号表!$C$6:$L$47,10,FALSE))</f>
        <v/>
      </c>
      <c r="AU18" s="62" t="str">
        <f>IF(AU17="","",VLOOKUP(AU17,[1]シフト記号表!$C$6:$L$47,10,FALSE))</f>
        <v/>
      </c>
      <c r="AV18" s="62" t="str">
        <f>IF(AV17="","",VLOOKUP(AV17,[1]シフト記号表!$C$6:$L$47,10,FALSE))</f>
        <v/>
      </c>
      <c r="AW18" s="62" t="str">
        <f>IF(AW17="","",VLOOKUP(AW17,[1]シフト記号表!$C$6:$L$47,10,FALSE))</f>
        <v/>
      </c>
      <c r="AX18" s="63" t="str">
        <f>IF(AX17="","",VLOOKUP(AX17,[1]シフト記号表!$C$6:$L$47,10,FALSE))</f>
        <v/>
      </c>
      <c r="AY18" s="61" t="str">
        <f>IF(AY17="","",VLOOKUP(AY17,[1]シフト記号表!$C$6:$L$47,10,FALSE))</f>
        <v/>
      </c>
      <c r="AZ18" s="62" t="str">
        <f>IF(AZ17="","",VLOOKUP(AZ17,[1]シフト記号表!$C$6:$L$47,10,FALSE))</f>
        <v/>
      </c>
      <c r="BA18" s="62" t="str">
        <f>IF(BA17="","",VLOOKUP(BA17,[1]シフト記号表!$C$6:$L$47,10,FALSE))</f>
        <v/>
      </c>
      <c r="BB18" s="139">
        <f>IF($BE$3="４週",SUM(W18:AX18),IF($BE$3="暦月",SUM(W18:BA18),""))</f>
        <v>0</v>
      </c>
      <c r="BC18" s="140"/>
      <c r="BD18" s="141">
        <f>IF($BE$3="４週",BB18/4,IF($BE$3="暦月",(BB18/($BE$8/7)),""))</f>
        <v>0</v>
      </c>
      <c r="BE18" s="140"/>
      <c r="BF18" s="136"/>
      <c r="BG18" s="137"/>
      <c r="BH18" s="137"/>
      <c r="BI18" s="137"/>
      <c r="BJ18" s="138"/>
    </row>
    <row r="19" spans="2:62" ht="20.25" customHeight="1" x14ac:dyDescent="0.15">
      <c r="B19" s="96">
        <f>B17+1</f>
        <v>3</v>
      </c>
      <c r="C19" s="98"/>
      <c r="D19" s="99"/>
      <c r="E19" s="56"/>
      <c r="F19" s="57"/>
      <c r="G19" s="56"/>
      <c r="H19" s="57"/>
      <c r="I19" s="102"/>
      <c r="J19" s="103"/>
      <c r="K19" s="106"/>
      <c r="L19" s="107"/>
      <c r="M19" s="107"/>
      <c r="N19" s="99"/>
      <c r="O19" s="110"/>
      <c r="P19" s="111"/>
      <c r="Q19" s="111"/>
      <c r="R19" s="111"/>
      <c r="S19" s="112"/>
      <c r="T19" s="66" t="s">
        <v>33</v>
      </c>
      <c r="U19" s="67"/>
      <c r="V19" s="68"/>
      <c r="W19" s="69"/>
      <c r="X19" s="70"/>
      <c r="Y19" s="70"/>
      <c r="Z19" s="70"/>
      <c r="AA19" s="70"/>
      <c r="AB19" s="70"/>
      <c r="AC19" s="71"/>
      <c r="AD19" s="69"/>
      <c r="AE19" s="70"/>
      <c r="AF19" s="70"/>
      <c r="AG19" s="70"/>
      <c r="AH19" s="70"/>
      <c r="AI19" s="70"/>
      <c r="AJ19" s="71"/>
      <c r="AK19" s="69"/>
      <c r="AL19" s="70"/>
      <c r="AM19" s="70"/>
      <c r="AN19" s="70"/>
      <c r="AO19" s="70"/>
      <c r="AP19" s="70"/>
      <c r="AQ19" s="71"/>
      <c r="AR19" s="69"/>
      <c r="AS19" s="70"/>
      <c r="AT19" s="70"/>
      <c r="AU19" s="70"/>
      <c r="AV19" s="70"/>
      <c r="AW19" s="70"/>
      <c r="AX19" s="71"/>
      <c r="AY19" s="69"/>
      <c r="AZ19" s="70"/>
      <c r="BA19" s="72"/>
      <c r="BB19" s="116"/>
      <c r="BC19" s="117"/>
      <c r="BD19" s="118"/>
      <c r="BE19" s="119"/>
      <c r="BF19" s="120"/>
      <c r="BG19" s="121"/>
      <c r="BH19" s="121"/>
      <c r="BI19" s="121"/>
      <c r="BJ19" s="122"/>
    </row>
    <row r="20" spans="2:62" ht="20.25" customHeight="1" x14ac:dyDescent="0.15">
      <c r="B20" s="129"/>
      <c r="C20" s="130"/>
      <c r="D20" s="131"/>
      <c r="E20" s="56"/>
      <c r="F20" s="57">
        <f>C19</f>
        <v>0</v>
      </c>
      <c r="G20" s="56"/>
      <c r="H20" s="57">
        <f>I19</f>
        <v>0</v>
      </c>
      <c r="I20" s="132"/>
      <c r="J20" s="133"/>
      <c r="K20" s="134"/>
      <c r="L20" s="135"/>
      <c r="M20" s="135"/>
      <c r="N20" s="131"/>
      <c r="O20" s="110"/>
      <c r="P20" s="111"/>
      <c r="Q20" s="111"/>
      <c r="R20" s="111"/>
      <c r="S20" s="112"/>
      <c r="T20" s="58" t="s">
        <v>34</v>
      </c>
      <c r="U20" s="59"/>
      <c r="V20" s="60"/>
      <c r="W20" s="61" t="str">
        <f>IF(W19="","",VLOOKUP(W19,[1]シフト記号表!$C$6:$L$47,10,FALSE))</f>
        <v/>
      </c>
      <c r="X20" s="62" t="str">
        <f>IF(X19="","",VLOOKUP(X19,[1]シフト記号表!$C$6:$L$47,10,FALSE))</f>
        <v/>
      </c>
      <c r="Y20" s="62" t="str">
        <f>IF(Y19="","",VLOOKUP(Y19,[1]シフト記号表!$C$6:$L$47,10,FALSE))</f>
        <v/>
      </c>
      <c r="Z20" s="62" t="str">
        <f>IF(Z19="","",VLOOKUP(Z19,[1]シフト記号表!$C$6:$L$47,10,FALSE))</f>
        <v/>
      </c>
      <c r="AA20" s="62" t="str">
        <f>IF(AA19="","",VLOOKUP(AA19,[1]シフト記号表!$C$6:$L$47,10,FALSE))</f>
        <v/>
      </c>
      <c r="AB20" s="62" t="str">
        <f>IF(AB19="","",VLOOKUP(AB19,[1]シフト記号表!$C$6:$L$47,10,FALSE))</f>
        <v/>
      </c>
      <c r="AC20" s="63" t="str">
        <f>IF(AC19="","",VLOOKUP(AC19,[1]シフト記号表!$C$6:$L$47,10,FALSE))</f>
        <v/>
      </c>
      <c r="AD20" s="61" t="str">
        <f>IF(AD19="","",VLOOKUP(AD19,[1]シフト記号表!$C$6:$L$47,10,FALSE))</f>
        <v/>
      </c>
      <c r="AE20" s="62" t="str">
        <f>IF(AE19="","",VLOOKUP(AE19,[1]シフト記号表!$C$6:$L$47,10,FALSE))</f>
        <v/>
      </c>
      <c r="AF20" s="62" t="str">
        <f>IF(AF19="","",VLOOKUP(AF19,[1]シフト記号表!$C$6:$L$47,10,FALSE))</f>
        <v/>
      </c>
      <c r="AG20" s="62" t="str">
        <f>IF(AG19="","",VLOOKUP(AG19,[1]シフト記号表!$C$6:$L$47,10,FALSE))</f>
        <v/>
      </c>
      <c r="AH20" s="62" t="str">
        <f>IF(AH19="","",VLOOKUP(AH19,[1]シフト記号表!$C$6:$L$47,10,FALSE))</f>
        <v/>
      </c>
      <c r="AI20" s="62" t="str">
        <f>IF(AI19="","",VLOOKUP(AI19,[1]シフト記号表!$C$6:$L$47,10,FALSE))</f>
        <v/>
      </c>
      <c r="AJ20" s="63" t="str">
        <f>IF(AJ19="","",VLOOKUP(AJ19,[1]シフト記号表!$C$6:$L$47,10,FALSE))</f>
        <v/>
      </c>
      <c r="AK20" s="61" t="str">
        <f>IF(AK19="","",VLOOKUP(AK19,[1]シフト記号表!$C$6:$L$47,10,FALSE))</f>
        <v/>
      </c>
      <c r="AL20" s="62" t="str">
        <f>IF(AL19="","",VLOOKUP(AL19,[1]シフト記号表!$C$6:$L$47,10,FALSE))</f>
        <v/>
      </c>
      <c r="AM20" s="62" t="str">
        <f>IF(AM19="","",VLOOKUP(AM19,[1]シフト記号表!$C$6:$L$47,10,FALSE))</f>
        <v/>
      </c>
      <c r="AN20" s="62" t="str">
        <f>IF(AN19="","",VLOOKUP(AN19,[1]シフト記号表!$C$6:$L$47,10,FALSE))</f>
        <v/>
      </c>
      <c r="AO20" s="62" t="str">
        <f>IF(AO19="","",VLOOKUP(AO19,[1]シフト記号表!$C$6:$L$47,10,FALSE))</f>
        <v/>
      </c>
      <c r="AP20" s="62" t="str">
        <f>IF(AP19="","",VLOOKUP(AP19,[1]シフト記号表!$C$6:$L$47,10,FALSE))</f>
        <v/>
      </c>
      <c r="AQ20" s="63" t="str">
        <f>IF(AQ19="","",VLOOKUP(AQ19,[1]シフト記号表!$C$6:$L$47,10,FALSE))</f>
        <v/>
      </c>
      <c r="AR20" s="61" t="str">
        <f>IF(AR19="","",VLOOKUP(AR19,[1]シフト記号表!$C$6:$L$47,10,FALSE))</f>
        <v/>
      </c>
      <c r="AS20" s="62" t="str">
        <f>IF(AS19="","",VLOOKUP(AS19,[1]シフト記号表!$C$6:$L$47,10,FALSE))</f>
        <v/>
      </c>
      <c r="AT20" s="62" t="str">
        <f>IF(AT19="","",VLOOKUP(AT19,[1]シフト記号表!$C$6:$L$47,10,FALSE))</f>
        <v/>
      </c>
      <c r="AU20" s="62" t="str">
        <f>IF(AU19="","",VLOOKUP(AU19,[1]シフト記号表!$C$6:$L$47,10,FALSE))</f>
        <v/>
      </c>
      <c r="AV20" s="62" t="str">
        <f>IF(AV19="","",VLOOKUP(AV19,[1]シフト記号表!$C$6:$L$47,10,FALSE))</f>
        <v/>
      </c>
      <c r="AW20" s="62" t="str">
        <f>IF(AW19="","",VLOOKUP(AW19,[1]シフト記号表!$C$6:$L$47,10,FALSE))</f>
        <v/>
      </c>
      <c r="AX20" s="63" t="str">
        <f>IF(AX19="","",VLOOKUP(AX19,[1]シフト記号表!$C$6:$L$47,10,FALSE))</f>
        <v/>
      </c>
      <c r="AY20" s="61" t="str">
        <f>IF(AY19="","",VLOOKUP(AY19,[1]シフト記号表!$C$6:$L$47,10,FALSE))</f>
        <v/>
      </c>
      <c r="AZ20" s="62" t="str">
        <f>IF(AZ19="","",VLOOKUP(AZ19,[1]シフト記号表!$C$6:$L$47,10,FALSE))</f>
        <v/>
      </c>
      <c r="BA20" s="62" t="str">
        <f>IF(BA19="","",VLOOKUP(BA19,[1]シフト記号表!$C$6:$L$47,10,FALSE))</f>
        <v/>
      </c>
      <c r="BB20" s="139">
        <f>IF($BE$3="４週",SUM(W20:AX20),IF($BE$3="暦月",SUM(W20:BA20),""))</f>
        <v>0</v>
      </c>
      <c r="BC20" s="140"/>
      <c r="BD20" s="141">
        <f>IF($BE$3="４週",BB20/4,IF($BE$3="暦月",(BB20/($BE$8/7)),""))</f>
        <v>0</v>
      </c>
      <c r="BE20" s="140"/>
      <c r="BF20" s="136"/>
      <c r="BG20" s="137"/>
      <c r="BH20" s="137"/>
      <c r="BI20" s="137"/>
      <c r="BJ20" s="138"/>
    </row>
    <row r="21" spans="2:62" ht="20.25" customHeight="1" x14ac:dyDescent="0.15">
      <c r="B21" s="96">
        <f>B19+1</f>
        <v>4</v>
      </c>
      <c r="C21" s="98"/>
      <c r="D21" s="99"/>
      <c r="E21" s="56"/>
      <c r="F21" s="57"/>
      <c r="G21" s="56"/>
      <c r="H21" s="57"/>
      <c r="I21" s="102"/>
      <c r="J21" s="103"/>
      <c r="K21" s="106"/>
      <c r="L21" s="107"/>
      <c r="M21" s="107"/>
      <c r="N21" s="99"/>
      <c r="O21" s="110"/>
      <c r="P21" s="111"/>
      <c r="Q21" s="111"/>
      <c r="R21" s="111"/>
      <c r="S21" s="112"/>
      <c r="T21" s="66" t="s">
        <v>33</v>
      </c>
      <c r="U21" s="67"/>
      <c r="V21" s="68"/>
      <c r="W21" s="69"/>
      <c r="X21" s="70"/>
      <c r="Y21" s="70"/>
      <c r="Z21" s="70"/>
      <c r="AA21" s="70"/>
      <c r="AB21" s="70"/>
      <c r="AC21" s="71"/>
      <c r="AD21" s="69"/>
      <c r="AE21" s="70"/>
      <c r="AF21" s="70"/>
      <c r="AG21" s="70"/>
      <c r="AH21" s="70"/>
      <c r="AI21" s="70"/>
      <c r="AJ21" s="71"/>
      <c r="AK21" s="69"/>
      <c r="AL21" s="70"/>
      <c r="AM21" s="70"/>
      <c r="AN21" s="70"/>
      <c r="AO21" s="70"/>
      <c r="AP21" s="70"/>
      <c r="AQ21" s="71"/>
      <c r="AR21" s="69"/>
      <c r="AS21" s="70"/>
      <c r="AT21" s="70"/>
      <c r="AU21" s="70"/>
      <c r="AV21" s="70"/>
      <c r="AW21" s="70"/>
      <c r="AX21" s="71"/>
      <c r="AY21" s="69"/>
      <c r="AZ21" s="70"/>
      <c r="BA21" s="72"/>
      <c r="BB21" s="116"/>
      <c r="BC21" s="117"/>
      <c r="BD21" s="118"/>
      <c r="BE21" s="119"/>
      <c r="BF21" s="120"/>
      <c r="BG21" s="121"/>
      <c r="BH21" s="121"/>
      <c r="BI21" s="121"/>
      <c r="BJ21" s="122"/>
    </row>
    <row r="22" spans="2:62" ht="20.25" customHeight="1" x14ac:dyDescent="0.15">
      <c r="B22" s="129"/>
      <c r="C22" s="130"/>
      <c r="D22" s="131"/>
      <c r="E22" s="56"/>
      <c r="F22" s="57">
        <f>C21</f>
        <v>0</v>
      </c>
      <c r="G22" s="56"/>
      <c r="H22" s="57">
        <f>I21</f>
        <v>0</v>
      </c>
      <c r="I22" s="132"/>
      <c r="J22" s="133"/>
      <c r="K22" s="134"/>
      <c r="L22" s="135"/>
      <c r="M22" s="135"/>
      <c r="N22" s="131"/>
      <c r="O22" s="110"/>
      <c r="P22" s="111"/>
      <c r="Q22" s="111"/>
      <c r="R22" s="111"/>
      <c r="S22" s="112"/>
      <c r="T22" s="58" t="s">
        <v>34</v>
      </c>
      <c r="U22" s="59"/>
      <c r="V22" s="60"/>
      <c r="W22" s="61" t="str">
        <f>IF(W21="","",VLOOKUP(W21,[1]シフト記号表!$C$6:$L$47,10,FALSE))</f>
        <v/>
      </c>
      <c r="X22" s="62" t="str">
        <f>IF(X21="","",VLOOKUP(X21,[1]シフト記号表!$C$6:$L$47,10,FALSE))</f>
        <v/>
      </c>
      <c r="Y22" s="62" t="str">
        <f>IF(Y21="","",VLOOKUP(Y21,[1]シフト記号表!$C$6:$L$47,10,FALSE))</f>
        <v/>
      </c>
      <c r="Z22" s="62" t="str">
        <f>IF(Z21="","",VLOOKUP(Z21,[1]シフト記号表!$C$6:$L$47,10,FALSE))</f>
        <v/>
      </c>
      <c r="AA22" s="62" t="str">
        <f>IF(AA21="","",VLOOKUP(AA21,[1]シフト記号表!$C$6:$L$47,10,FALSE))</f>
        <v/>
      </c>
      <c r="AB22" s="62" t="str">
        <f>IF(AB21="","",VLOOKUP(AB21,[1]シフト記号表!$C$6:$L$47,10,FALSE))</f>
        <v/>
      </c>
      <c r="AC22" s="63" t="str">
        <f>IF(AC21="","",VLOOKUP(AC21,[1]シフト記号表!$C$6:$L$47,10,FALSE))</f>
        <v/>
      </c>
      <c r="AD22" s="61" t="str">
        <f>IF(AD21="","",VLOOKUP(AD21,[1]シフト記号表!$C$6:$L$47,10,FALSE))</f>
        <v/>
      </c>
      <c r="AE22" s="62" t="str">
        <f>IF(AE21="","",VLOOKUP(AE21,[1]シフト記号表!$C$6:$L$47,10,FALSE))</f>
        <v/>
      </c>
      <c r="AF22" s="62" t="str">
        <f>IF(AF21="","",VLOOKUP(AF21,[1]シフト記号表!$C$6:$L$47,10,FALSE))</f>
        <v/>
      </c>
      <c r="AG22" s="62" t="str">
        <f>IF(AG21="","",VLOOKUP(AG21,[1]シフト記号表!$C$6:$L$47,10,FALSE))</f>
        <v/>
      </c>
      <c r="AH22" s="62" t="str">
        <f>IF(AH21="","",VLOOKUP(AH21,[1]シフト記号表!$C$6:$L$47,10,FALSE))</f>
        <v/>
      </c>
      <c r="AI22" s="62" t="str">
        <f>IF(AI21="","",VLOOKUP(AI21,[1]シフト記号表!$C$6:$L$47,10,FALSE))</f>
        <v/>
      </c>
      <c r="AJ22" s="63" t="str">
        <f>IF(AJ21="","",VLOOKUP(AJ21,[1]シフト記号表!$C$6:$L$47,10,FALSE))</f>
        <v/>
      </c>
      <c r="AK22" s="61" t="str">
        <f>IF(AK21="","",VLOOKUP(AK21,[1]シフト記号表!$C$6:$L$47,10,FALSE))</f>
        <v/>
      </c>
      <c r="AL22" s="62" t="str">
        <f>IF(AL21="","",VLOOKUP(AL21,[1]シフト記号表!$C$6:$L$47,10,FALSE))</f>
        <v/>
      </c>
      <c r="AM22" s="62" t="str">
        <f>IF(AM21="","",VLOOKUP(AM21,[1]シフト記号表!$C$6:$L$47,10,FALSE))</f>
        <v/>
      </c>
      <c r="AN22" s="62" t="str">
        <f>IF(AN21="","",VLOOKUP(AN21,[1]シフト記号表!$C$6:$L$47,10,FALSE))</f>
        <v/>
      </c>
      <c r="AO22" s="62" t="str">
        <f>IF(AO21="","",VLOOKUP(AO21,[1]シフト記号表!$C$6:$L$47,10,FALSE))</f>
        <v/>
      </c>
      <c r="AP22" s="62" t="str">
        <f>IF(AP21="","",VLOOKUP(AP21,[1]シフト記号表!$C$6:$L$47,10,FALSE))</f>
        <v/>
      </c>
      <c r="AQ22" s="63" t="str">
        <f>IF(AQ21="","",VLOOKUP(AQ21,[1]シフト記号表!$C$6:$L$47,10,FALSE))</f>
        <v/>
      </c>
      <c r="AR22" s="61" t="str">
        <f>IF(AR21="","",VLOOKUP(AR21,[1]シフト記号表!$C$6:$L$47,10,FALSE))</f>
        <v/>
      </c>
      <c r="AS22" s="62" t="str">
        <f>IF(AS21="","",VLOOKUP(AS21,[1]シフト記号表!$C$6:$L$47,10,FALSE))</f>
        <v/>
      </c>
      <c r="AT22" s="62" t="str">
        <f>IF(AT21="","",VLOOKUP(AT21,[1]シフト記号表!$C$6:$L$47,10,FALSE))</f>
        <v/>
      </c>
      <c r="AU22" s="62" t="str">
        <f>IF(AU21="","",VLOOKUP(AU21,[1]シフト記号表!$C$6:$L$47,10,FALSE))</f>
        <v/>
      </c>
      <c r="AV22" s="62" t="str">
        <f>IF(AV21="","",VLOOKUP(AV21,[1]シフト記号表!$C$6:$L$47,10,FALSE))</f>
        <v/>
      </c>
      <c r="AW22" s="62" t="str">
        <f>IF(AW21="","",VLOOKUP(AW21,[1]シフト記号表!$C$6:$L$47,10,FALSE))</f>
        <v/>
      </c>
      <c r="AX22" s="63" t="str">
        <f>IF(AX21="","",VLOOKUP(AX21,[1]シフト記号表!$C$6:$L$47,10,FALSE))</f>
        <v/>
      </c>
      <c r="AY22" s="61" t="str">
        <f>IF(AY21="","",VLOOKUP(AY21,[1]シフト記号表!$C$6:$L$47,10,FALSE))</f>
        <v/>
      </c>
      <c r="AZ22" s="62" t="str">
        <f>IF(AZ21="","",VLOOKUP(AZ21,[1]シフト記号表!$C$6:$L$47,10,FALSE))</f>
        <v/>
      </c>
      <c r="BA22" s="62" t="str">
        <f>IF(BA21="","",VLOOKUP(BA21,[1]シフト記号表!$C$6:$L$47,10,FALSE))</f>
        <v/>
      </c>
      <c r="BB22" s="139">
        <f>IF($BE$3="４週",SUM(W22:AX22),IF($BE$3="暦月",SUM(W22:BA22),""))</f>
        <v>0</v>
      </c>
      <c r="BC22" s="140"/>
      <c r="BD22" s="141">
        <f>IF($BE$3="４週",BB22/4,IF($BE$3="暦月",(BB22/($BE$8/7)),""))</f>
        <v>0</v>
      </c>
      <c r="BE22" s="140"/>
      <c r="BF22" s="136"/>
      <c r="BG22" s="137"/>
      <c r="BH22" s="137"/>
      <c r="BI22" s="137"/>
      <c r="BJ22" s="138"/>
    </row>
    <row r="23" spans="2:62" ht="20.25" customHeight="1" x14ac:dyDescent="0.15">
      <c r="B23" s="96">
        <f>B21+1</f>
        <v>5</v>
      </c>
      <c r="C23" s="98"/>
      <c r="D23" s="99"/>
      <c r="E23" s="56"/>
      <c r="F23" s="57"/>
      <c r="G23" s="56"/>
      <c r="H23" s="57"/>
      <c r="I23" s="102"/>
      <c r="J23" s="103"/>
      <c r="K23" s="106"/>
      <c r="L23" s="107"/>
      <c r="M23" s="107"/>
      <c r="N23" s="99"/>
      <c r="O23" s="110"/>
      <c r="P23" s="111"/>
      <c r="Q23" s="111"/>
      <c r="R23" s="111"/>
      <c r="S23" s="112"/>
      <c r="T23" s="66" t="s">
        <v>33</v>
      </c>
      <c r="U23" s="67"/>
      <c r="V23" s="68"/>
      <c r="W23" s="69"/>
      <c r="X23" s="70"/>
      <c r="Y23" s="70"/>
      <c r="Z23" s="70"/>
      <c r="AA23" s="70"/>
      <c r="AB23" s="70"/>
      <c r="AC23" s="71"/>
      <c r="AD23" s="69"/>
      <c r="AE23" s="70"/>
      <c r="AF23" s="70"/>
      <c r="AG23" s="70"/>
      <c r="AH23" s="70"/>
      <c r="AI23" s="70"/>
      <c r="AJ23" s="71"/>
      <c r="AK23" s="69"/>
      <c r="AL23" s="70"/>
      <c r="AM23" s="70"/>
      <c r="AN23" s="70"/>
      <c r="AO23" s="70"/>
      <c r="AP23" s="70"/>
      <c r="AQ23" s="71"/>
      <c r="AR23" s="69"/>
      <c r="AS23" s="70"/>
      <c r="AT23" s="70"/>
      <c r="AU23" s="70"/>
      <c r="AV23" s="70"/>
      <c r="AW23" s="70"/>
      <c r="AX23" s="71"/>
      <c r="AY23" s="69"/>
      <c r="AZ23" s="70"/>
      <c r="BA23" s="72"/>
      <c r="BB23" s="116"/>
      <c r="BC23" s="117"/>
      <c r="BD23" s="118"/>
      <c r="BE23" s="119"/>
      <c r="BF23" s="120"/>
      <c r="BG23" s="121"/>
      <c r="BH23" s="121"/>
      <c r="BI23" s="121"/>
      <c r="BJ23" s="122"/>
    </row>
    <row r="24" spans="2:62" ht="20.25" customHeight="1" x14ac:dyDescent="0.15">
      <c r="B24" s="129"/>
      <c r="C24" s="130"/>
      <c r="D24" s="131"/>
      <c r="E24" s="56"/>
      <c r="F24" s="57">
        <f>C23</f>
        <v>0</v>
      </c>
      <c r="G24" s="56"/>
      <c r="H24" s="57">
        <f>I23</f>
        <v>0</v>
      </c>
      <c r="I24" s="132"/>
      <c r="J24" s="133"/>
      <c r="K24" s="134"/>
      <c r="L24" s="135"/>
      <c r="M24" s="135"/>
      <c r="N24" s="131"/>
      <c r="O24" s="110"/>
      <c r="P24" s="111"/>
      <c r="Q24" s="111"/>
      <c r="R24" s="111"/>
      <c r="S24" s="112"/>
      <c r="T24" s="73" t="s">
        <v>34</v>
      </c>
      <c r="U24" s="74"/>
      <c r="V24" s="75"/>
      <c r="W24" s="61" t="str">
        <f>IF(W23="","",VLOOKUP(W23,[1]シフト記号表!$C$6:$L$47,10,FALSE))</f>
        <v/>
      </c>
      <c r="X24" s="62" t="str">
        <f>IF(X23="","",VLOOKUP(X23,[1]シフト記号表!$C$6:$L$47,10,FALSE))</f>
        <v/>
      </c>
      <c r="Y24" s="62" t="str">
        <f>IF(Y23="","",VLOOKUP(Y23,[1]シフト記号表!$C$6:$L$47,10,FALSE))</f>
        <v/>
      </c>
      <c r="Z24" s="62" t="str">
        <f>IF(Z23="","",VLOOKUP(Z23,[1]シフト記号表!$C$6:$L$47,10,FALSE))</f>
        <v/>
      </c>
      <c r="AA24" s="62" t="str">
        <f>IF(AA23="","",VLOOKUP(AA23,[1]シフト記号表!$C$6:$L$47,10,FALSE))</f>
        <v/>
      </c>
      <c r="AB24" s="62" t="str">
        <f>IF(AB23="","",VLOOKUP(AB23,[1]シフト記号表!$C$6:$L$47,10,FALSE))</f>
        <v/>
      </c>
      <c r="AC24" s="63" t="str">
        <f>IF(AC23="","",VLOOKUP(AC23,[1]シフト記号表!$C$6:$L$47,10,FALSE))</f>
        <v/>
      </c>
      <c r="AD24" s="61" t="str">
        <f>IF(AD23="","",VLOOKUP(AD23,[1]シフト記号表!$C$6:$L$47,10,FALSE))</f>
        <v/>
      </c>
      <c r="AE24" s="62" t="str">
        <f>IF(AE23="","",VLOOKUP(AE23,[1]シフト記号表!$C$6:$L$47,10,FALSE))</f>
        <v/>
      </c>
      <c r="AF24" s="62" t="str">
        <f>IF(AF23="","",VLOOKUP(AF23,[1]シフト記号表!$C$6:$L$47,10,FALSE))</f>
        <v/>
      </c>
      <c r="AG24" s="62" t="str">
        <f>IF(AG23="","",VLOOKUP(AG23,[1]シフト記号表!$C$6:$L$47,10,FALSE))</f>
        <v/>
      </c>
      <c r="AH24" s="62" t="str">
        <f>IF(AH23="","",VLOOKUP(AH23,[1]シフト記号表!$C$6:$L$47,10,FALSE))</f>
        <v/>
      </c>
      <c r="AI24" s="62" t="str">
        <f>IF(AI23="","",VLOOKUP(AI23,[1]シフト記号表!$C$6:$L$47,10,FALSE))</f>
        <v/>
      </c>
      <c r="AJ24" s="63" t="str">
        <f>IF(AJ23="","",VLOOKUP(AJ23,[1]シフト記号表!$C$6:$L$47,10,FALSE))</f>
        <v/>
      </c>
      <c r="AK24" s="61" t="str">
        <f>IF(AK23="","",VLOOKUP(AK23,[1]シフト記号表!$C$6:$L$47,10,FALSE))</f>
        <v/>
      </c>
      <c r="AL24" s="62" t="str">
        <f>IF(AL23="","",VLOOKUP(AL23,[1]シフト記号表!$C$6:$L$47,10,FALSE))</f>
        <v/>
      </c>
      <c r="AM24" s="62" t="str">
        <f>IF(AM23="","",VLOOKUP(AM23,[1]シフト記号表!$C$6:$L$47,10,FALSE))</f>
        <v/>
      </c>
      <c r="AN24" s="62" t="str">
        <f>IF(AN23="","",VLOOKUP(AN23,[1]シフト記号表!$C$6:$L$47,10,FALSE))</f>
        <v/>
      </c>
      <c r="AO24" s="62" t="str">
        <f>IF(AO23="","",VLOOKUP(AO23,[1]シフト記号表!$C$6:$L$47,10,FALSE))</f>
        <v/>
      </c>
      <c r="AP24" s="62" t="str">
        <f>IF(AP23="","",VLOOKUP(AP23,[1]シフト記号表!$C$6:$L$47,10,FALSE))</f>
        <v/>
      </c>
      <c r="AQ24" s="63" t="str">
        <f>IF(AQ23="","",VLOOKUP(AQ23,[1]シフト記号表!$C$6:$L$47,10,FALSE))</f>
        <v/>
      </c>
      <c r="AR24" s="61" t="str">
        <f>IF(AR23="","",VLOOKUP(AR23,[1]シフト記号表!$C$6:$L$47,10,FALSE))</f>
        <v/>
      </c>
      <c r="AS24" s="62" t="str">
        <f>IF(AS23="","",VLOOKUP(AS23,[1]シフト記号表!$C$6:$L$47,10,FALSE))</f>
        <v/>
      </c>
      <c r="AT24" s="62" t="str">
        <f>IF(AT23="","",VLOOKUP(AT23,[1]シフト記号表!$C$6:$L$47,10,FALSE))</f>
        <v/>
      </c>
      <c r="AU24" s="62" t="str">
        <f>IF(AU23="","",VLOOKUP(AU23,[1]シフト記号表!$C$6:$L$47,10,FALSE))</f>
        <v/>
      </c>
      <c r="AV24" s="62" t="str">
        <f>IF(AV23="","",VLOOKUP(AV23,[1]シフト記号表!$C$6:$L$47,10,FALSE))</f>
        <v/>
      </c>
      <c r="AW24" s="62" t="str">
        <f>IF(AW23="","",VLOOKUP(AW23,[1]シフト記号表!$C$6:$L$47,10,FALSE))</f>
        <v/>
      </c>
      <c r="AX24" s="63" t="str">
        <f>IF(AX23="","",VLOOKUP(AX23,[1]シフト記号表!$C$6:$L$47,10,FALSE))</f>
        <v/>
      </c>
      <c r="AY24" s="61" t="str">
        <f>IF(AY23="","",VLOOKUP(AY23,[1]シフト記号表!$C$6:$L$47,10,FALSE))</f>
        <v/>
      </c>
      <c r="AZ24" s="62" t="str">
        <f>IF(AZ23="","",VLOOKUP(AZ23,[1]シフト記号表!$C$6:$L$47,10,FALSE))</f>
        <v/>
      </c>
      <c r="BA24" s="62" t="str">
        <f>IF(BA23="","",VLOOKUP(BA23,[1]シフト記号表!$C$6:$L$47,10,FALSE))</f>
        <v/>
      </c>
      <c r="BB24" s="139">
        <f>IF($BE$3="４週",SUM(W24:AX24),IF($BE$3="暦月",SUM(W24:BA24),""))</f>
        <v>0</v>
      </c>
      <c r="BC24" s="140"/>
      <c r="BD24" s="141">
        <f>IF($BE$3="４週",BB24/4,IF($BE$3="暦月",(BB24/($BE$8/7)),""))</f>
        <v>0</v>
      </c>
      <c r="BE24" s="140"/>
      <c r="BF24" s="136"/>
      <c r="BG24" s="137"/>
      <c r="BH24" s="137"/>
      <c r="BI24" s="137"/>
      <c r="BJ24" s="138"/>
    </row>
    <row r="25" spans="2:62" ht="20.25" customHeight="1" x14ac:dyDescent="0.15">
      <c r="B25" s="96">
        <f>B23+1</f>
        <v>6</v>
      </c>
      <c r="C25" s="98"/>
      <c r="D25" s="99"/>
      <c r="E25" s="56"/>
      <c r="F25" s="57"/>
      <c r="G25" s="56"/>
      <c r="H25" s="57"/>
      <c r="I25" s="102"/>
      <c r="J25" s="103"/>
      <c r="K25" s="106"/>
      <c r="L25" s="107"/>
      <c r="M25" s="107"/>
      <c r="N25" s="99"/>
      <c r="O25" s="110"/>
      <c r="P25" s="111"/>
      <c r="Q25" s="111"/>
      <c r="R25" s="111"/>
      <c r="S25" s="112"/>
      <c r="T25" s="76" t="s">
        <v>33</v>
      </c>
      <c r="U25" s="77"/>
      <c r="V25" s="78"/>
      <c r="W25" s="69"/>
      <c r="X25" s="70"/>
      <c r="Y25" s="70"/>
      <c r="Z25" s="70"/>
      <c r="AA25" s="70"/>
      <c r="AB25" s="70"/>
      <c r="AC25" s="71"/>
      <c r="AD25" s="69"/>
      <c r="AE25" s="70"/>
      <c r="AF25" s="70"/>
      <c r="AG25" s="70"/>
      <c r="AH25" s="70"/>
      <c r="AI25" s="70"/>
      <c r="AJ25" s="71"/>
      <c r="AK25" s="69"/>
      <c r="AL25" s="70"/>
      <c r="AM25" s="70"/>
      <c r="AN25" s="70"/>
      <c r="AO25" s="70"/>
      <c r="AP25" s="70"/>
      <c r="AQ25" s="71"/>
      <c r="AR25" s="69"/>
      <c r="AS25" s="70"/>
      <c r="AT25" s="70"/>
      <c r="AU25" s="70"/>
      <c r="AV25" s="70"/>
      <c r="AW25" s="70"/>
      <c r="AX25" s="71"/>
      <c r="AY25" s="69"/>
      <c r="AZ25" s="70"/>
      <c r="BA25" s="72"/>
      <c r="BB25" s="116"/>
      <c r="BC25" s="117"/>
      <c r="BD25" s="118"/>
      <c r="BE25" s="119"/>
      <c r="BF25" s="120"/>
      <c r="BG25" s="121"/>
      <c r="BH25" s="121"/>
      <c r="BI25" s="121"/>
      <c r="BJ25" s="122"/>
    </row>
    <row r="26" spans="2:62" ht="20.25" customHeight="1" x14ac:dyDescent="0.15">
      <c r="B26" s="129"/>
      <c r="C26" s="130"/>
      <c r="D26" s="131"/>
      <c r="E26" s="56"/>
      <c r="F26" s="57">
        <f>C25</f>
        <v>0</v>
      </c>
      <c r="G26" s="56"/>
      <c r="H26" s="57">
        <f>I25</f>
        <v>0</v>
      </c>
      <c r="I26" s="132"/>
      <c r="J26" s="133"/>
      <c r="K26" s="134"/>
      <c r="L26" s="135"/>
      <c r="M26" s="135"/>
      <c r="N26" s="131"/>
      <c r="O26" s="110"/>
      <c r="P26" s="111"/>
      <c r="Q26" s="111"/>
      <c r="R26" s="111"/>
      <c r="S26" s="112"/>
      <c r="T26" s="58" t="s">
        <v>34</v>
      </c>
      <c r="U26" s="59"/>
      <c r="V26" s="60"/>
      <c r="W26" s="61" t="str">
        <f>IF(W25="","",VLOOKUP(W25,[1]シフト記号表!$C$6:$L$47,10,FALSE))</f>
        <v/>
      </c>
      <c r="X26" s="62" t="str">
        <f>IF(X25="","",VLOOKUP(X25,[1]シフト記号表!$C$6:$L$47,10,FALSE))</f>
        <v/>
      </c>
      <c r="Y26" s="62" t="str">
        <f>IF(Y25="","",VLOOKUP(Y25,[1]シフト記号表!$C$6:$L$47,10,FALSE))</f>
        <v/>
      </c>
      <c r="Z26" s="62" t="str">
        <f>IF(Z25="","",VLOOKUP(Z25,[1]シフト記号表!$C$6:$L$47,10,FALSE))</f>
        <v/>
      </c>
      <c r="AA26" s="62" t="str">
        <f>IF(AA25="","",VLOOKUP(AA25,[1]シフト記号表!$C$6:$L$47,10,FALSE))</f>
        <v/>
      </c>
      <c r="AB26" s="62" t="str">
        <f>IF(AB25="","",VLOOKUP(AB25,[1]シフト記号表!$C$6:$L$47,10,FALSE))</f>
        <v/>
      </c>
      <c r="AC26" s="63" t="str">
        <f>IF(AC25="","",VLOOKUP(AC25,[1]シフト記号表!$C$6:$L$47,10,FALSE))</f>
        <v/>
      </c>
      <c r="AD26" s="61" t="str">
        <f>IF(AD25="","",VLOOKUP(AD25,[1]シフト記号表!$C$6:$L$47,10,FALSE))</f>
        <v/>
      </c>
      <c r="AE26" s="62" t="str">
        <f>IF(AE25="","",VLOOKUP(AE25,[1]シフト記号表!$C$6:$L$47,10,FALSE))</f>
        <v/>
      </c>
      <c r="AF26" s="62" t="str">
        <f>IF(AF25="","",VLOOKUP(AF25,[1]シフト記号表!$C$6:$L$47,10,FALSE))</f>
        <v/>
      </c>
      <c r="AG26" s="62" t="str">
        <f>IF(AG25="","",VLOOKUP(AG25,[1]シフト記号表!$C$6:$L$47,10,FALSE))</f>
        <v/>
      </c>
      <c r="AH26" s="62" t="str">
        <f>IF(AH25="","",VLOOKUP(AH25,[1]シフト記号表!$C$6:$L$47,10,FALSE))</f>
        <v/>
      </c>
      <c r="AI26" s="62" t="str">
        <f>IF(AI25="","",VLOOKUP(AI25,[1]シフト記号表!$C$6:$L$47,10,FALSE))</f>
        <v/>
      </c>
      <c r="AJ26" s="63" t="str">
        <f>IF(AJ25="","",VLOOKUP(AJ25,[1]シフト記号表!$C$6:$L$47,10,FALSE))</f>
        <v/>
      </c>
      <c r="AK26" s="61" t="str">
        <f>IF(AK25="","",VLOOKUP(AK25,[1]シフト記号表!$C$6:$L$47,10,FALSE))</f>
        <v/>
      </c>
      <c r="AL26" s="62" t="str">
        <f>IF(AL25="","",VLOOKUP(AL25,[1]シフト記号表!$C$6:$L$47,10,FALSE))</f>
        <v/>
      </c>
      <c r="AM26" s="62" t="str">
        <f>IF(AM25="","",VLOOKUP(AM25,[1]シフト記号表!$C$6:$L$47,10,FALSE))</f>
        <v/>
      </c>
      <c r="AN26" s="62" t="str">
        <f>IF(AN25="","",VLOOKUP(AN25,[1]シフト記号表!$C$6:$L$47,10,FALSE))</f>
        <v/>
      </c>
      <c r="AO26" s="62" t="str">
        <f>IF(AO25="","",VLOOKUP(AO25,[1]シフト記号表!$C$6:$L$47,10,FALSE))</f>
        <v/>
      </c>
      <c r="AP26" s="62" t="str">
        <f>IF(AP25="","",VLOOKUP(AP25,[1]シフト記号表!$C$6:$L$47,10,FALSE))</f>
        <v/>
      </c>
      <c r="AQ26" s="63" t="str">
        <f>IF(AQ25="","",VLOOKUP(AQ25,[1]シフト記号表!$C$6:$L$47,10,FALSE))</f>
        <v/>
      </c>
      <c r="AR26" s="61" t="str">
        <f>IF(AR25="","",VLOOKUP(AR25,[1]シフト記号表!$C$6:$L$47,10,FALSE))</f>
        <v/>
      </c>
      <c r="AS26" s="62" t="str">
        <f>IF(AS25="","",VLOOKUP(AS25,[1]シフト記号表!$C$6:$L$47,10,FALSE))</f>
        <v/>
      </c>
      <c r="AT26" s="62" t="str">
        <f>IF(AT25="","",VLOOKUP(AT25,[1]シフト記号表!$C$6:$L$47,10,FALSE))</f>
        <v/>
      </c>
      <c r="AU26" s="62" t="str">
        <f>IF(AU25="","",VLOOKUP(AU25,[1]シフト記号表!$C$6:$L$47,10,FALSE))</f>
        <v/>
      </c>
      <c r="AV26" s="62" t="str">
        <f>IF(AV25="","",VLOOKUP(AV25,[1]シフト記号表!$C$6:$L$47,10,FALSE))</f>
        <v/>
      </c>
      <c r="AW26" s="62" t="str">
        <f>IF(AW25="","",VLOOKUP(AW25,[1]シフト記号表!$C$6:$L$47,10,FALSE))</f>
        <v/>
      </c>
      <c r="AX26" s="63" t="str">
        <f>IF(AX25="","",VLOOKUP(AX25,[1]シフト記号表!$C$6:$L$47,10,FALSE))</f>
        <v/>
      </c>
      <c r="AY26" s="61" t="str">
        <f>IF(AY25="","",VLOOKUP(AY25,[1]シフト記号表!$C$6:$L$47,10,FALSE))</f>
        <v/>
      </c>
      <c r="AZ26" s="62" t="str">
        <f>IF(AZ25="","",VLOOKUP(AZ25,[1]シフト記号表!$C$6:$L$47,10,FALSE))</f>
        <v/>
      </c>
      <c r="BA26" s="62" t="str">
        <f>IF(BA25="","",VLOOKUP(BA25,[1]シフト記号表!$C$6:$L$47,10,FALSE))</f>
        <v/>
      </c>
      <c r="BB26" s="139">
        <f>IF($BE$3="４週",SUM(W26:AX26),IF($BE$3="暦月",SUM(W26:BA26),""))</f>
        <v>0</v>
      </c>
      <c r="BC26" s="140"/>
      <c r="BD26" s="141">
        <f>IF($BE$3="４週",BB26/4,IF($BE$3="暦月",(BB26/($BE$8/7)),""))</f>
        <v>0</v>
      </c>
      <c r="BE26" s="140"/>
      <c r="BF26" s="136"/>
      <c r="BG26" s="137"/>
      <c r="BH26" s="137"/>
      <c r="BI26" s="137"/>
      <c r="BJ26" s="138"/>
    </row>
    <row r="27" spans="2:62" ht="20.25" customHeight="1" x14ac:dyDescent="0.15">
      <c r="B27" s="96">
        <f>B25+1</f>
        <v>7</v>
      </c>
      <c r="C27" s="98"/>
      <c r="D27" s="99"/>
      <c r="E27" s="56"/>
      <c r="F27" s="57"/>
      <c r="G27" s="56"/>
      <c r="H27" s="57"/>
      <c r="I27" s="102"/>
      <c r="J27" s="103"/>
      <c r="K27" s="106"/>
      <c r="L27" s="107"/>
      <c r="M27" s="107"/>
      <c r="N27" s="99"/>
      <c r="O27" s="110"/>
      <c r="P27" s="111"/>
      <c r="Q27" s="111"/>
      <c r="R27" s="111"/>
      <c r="S27" s="112"/>
      <c r="T27" s="66" t="s">
        <v>33</v>
      </c>
      <c r="U27" s="67"/>
      <c r="V27" s="68"/>
      <c r="W27" s="69"/>
      <c r="X27" s="70"/>
      <c r="Y27" s="70"/>
      <c r="Z27" s="70"/>
      <c r="AA27" s="70"/>
      <c r="AB27" s="70"/>
      <c r="AC27" s="71"/>
      <c r="AD27" s="69"/>
      <c r="AE27" s="70"/>
      <c r="AF27" s="70"/>
      <c r="AG27" s="70"/>
      <c r="AH27" s="70"/>
      <c r="AI27" s="70"/>
      <c r="AJ27" s="71"/>
      <c r="AK27" s="69"/>
      <c r="AL27" s="70"/>
      <c r="AM27" s="70"/>
      <c r="AN27" s="70"/>
      <c r="AO27" s="70"/>
      <c r="AP27" s="70"/>
      <c r="AQ27" s="71"/>
      <c r="AR27" s="69"/>
      <c r="AS27" s="70"/>
      <c r="AT27" s="70"/>
      <c r="AU27" s="70"/>
      <c r="AV27" s="70"/>
      <c r="AW27" s="70"/>
      <c r="AX27" s="71"/>
      <c r="AY27" s="69"/>
      <c r="AZ27" s="70"/>
      <c r="BA27" s="72"/>
      <c r="BB27" s="116"/>
      <c r="BC27" s="117"/>
      <c r="BD27" s="118"/>
      <c r="BE27" s="119"/>
      <c r="BF27" s="120"/>
      <c r="BG27" s="121"/>
      <c r="BH27" s="121"/>
      <c r="BI27" s="121"/>
      <c r="BJ27" s="122"/>
    </row>
    <row r="28" spans="2:62" ht="20.25" customHeight="1" x14ac:dyDescent="0.15">
      <c r="B28" s="129"/>
      <c r="C28" s="130"/>
      <c r="D28" s="131"/>
      <c r="E28" s="56"/>
      <c r="F28" s="57">
        <f>C27</f>
        <v>0</v>
      </c>
      <c r="G28" s="56"/>
      <c r="H28" s="57">
        <f>I27</f>
        <v>0</v>
      </c>
      <c r="I28" s="132"/>
      <c r="J28" s="133"/>
      <c r="K28" s="134"/>
      <c r="L28" s="135"/>
      <c r="M28" s="135"/>
      <c r="N28" s="131"/>
      <c r="O28" s="110"/>
      <c r="P28" s="111"/>
      <c r="Q28" s="111"/>
      <c r="R28" s="111"/>
      <c r="S28" s="112"/>
      <c r="T28" s="58" t="s">
        <v>34</v>
      </c>
      <c r="U28" s="59"/>
      <c r="V28" s="60"/>
      <c r="W28" s="61" t="str">
        <f>IF(W27="","",VLOOKUP(W27,[1]シフト記号表!$C$6:$L$47,10,FALSE))</f>
        <v/>
      </c>
      <c r="X28" s="62" t="str">
        <f>IF(X27="","",VLOOKUP(X27,[1]シフト記号表!$C$6:$L$47,10,FALSE))</f>
        <v/>
      </c>
      <c r="Y28" s="62" t="str">
        <f>IF(Y27="","",VLOOKUP(Y27,[1]シフト記号表!$C$6:$L$47,10,FALSE))</f>
        <v/>
      </c>
      <c r="Z28" s="62" t="str">
        <f>IF(Z27="","",VLOOKUP(Z27,[1]シフト記号表!$C$6:$L$47,10,FALSE))</f>
        <v/>
      </c>
      <c r="AA28" s="62" t="str">
        <f>IF(AA27="","",VLOOKUP(AA27,[1]シフト記号表!$C$6:$L$47,10,FALSE))</f>
        <v/>
      </c>
      <c r="AB28" s="62" t="str">
        <f>IF(AB27="","",VLOOKUP(AB27,[1]シフト記号表!$C$6:$L$47,10,FALSE))</f>
        <v/>
      </c>
      <c r="AC28" s="63" t="str">
        <f>IF(AC27="","",VLOOKUP(AC27,[1]シフト記号表!$C$6:$L$47,10,FALSE))</f>
        <v/>
      </c>
      <c r="AD28" s="61" t="str">
        <f>IF(AD27="","",VLOOKUP(AD27,[1]シフト記号表!$C$6:$L$47,10,FALSE))</f>
        <v/>
      </c>
      <c r="AE28" s="62" t="str">
        <f>IF(AE27="","",VLOOKUP(AE27,[1]シフト記号表!$C$6:$L$47,10,FALSE))</f>
        <v/>
      </c>
      <c r="AF28" s="62" t="str">
        <f>IF(AF27="","",VLOOKUP(AF27,[1]シフト記号表!$C$6:$L$47,10,FALSE))</f>
        <v/>
      </c>
      <c r="AG28" s="62" t="str">
        <f>IF(AG27="","",VLOOKUP(AG27,[1]シフト記号表!$C$6:$L$47,10,FALSE))</f>
        <v/>
      </c>
      <c r="AH28" s="62" t="str">
        <f>IF(AH27="","",VLOOKUP(AH27,[1]シフト記号表!$C$6:$L$47,10,FALSE))</f>
        <v/>
      </c>
      <c r="AI28" s="62" t="str">
        <f>IF(AI27="","",VLOOKUP(AI27,[1]シフト記号表!$C$6:$L$47,10,FALSE))</f>
        <v/>
      </c>
      <c r="AJ28" s="63" t="str">
        <f>IF(AJ27="","",VLOOKUP(AJ27,[1]シフト記号表!$C$6:$L$47,10,FALSE))</f>
        <v/>
      </c>
      <c r="AK28" s="61" t="str">
        <f>IF(AK27="","",VLOOKUP(AK27,[1]シフト記号表!$C$6:$L$47,10,FALSE))</f>
        <v/>
      </c>
      <c r="AL28" s="62" t="str">
        <f>IF(AL27="","",VLOOKUP(AL27,[1]シフト記号表!$C$6:$L$47,10,FALSE))</f>
        <v/>
      </c>
      <c r="AM28" s="62" t="str">
        <f>IF(AM27="","",VLOOKUP(AM27,[1]シフト記号表!$C$6:$L$47,10,FALSE))</f>
        <v/>
      </c>
      <c r="AN28" s="62" t="str">
        <f>IF(AN27="","",VLOOKUP(AN27,[1]シフト記号表!$C$6:$L$47,10,FALSE))</f>
        <v/>
      </c>
      <c r="AO28" s="62" t="str">
        <f>IF(AO27="","",VLOOKUP(AO27,[1]シフト記号表!$C$6:$L$47,10,FALSE))</f>
        <v/>
      </c>
      <c r="AP28" s="62" t="str">
        <f>IF(AP27="","",VLOOKUP(AP27,[1]シフト記号表!$C$6:$L$47,10,FALSE))</f>
        <v/>
      </c>
      <c r="AQ28" s="63" t="str">
        <f>IF(AQ27="","",VLOOKUP(AQ27,[1]シフト記号表!$C$6:$L$47,10,FALSE))</f>
        <v/>
      </c>
      <c r="AR28" s="61" t="str">
        <f>IF(AR27="","",VLOOKUP(AR27,[1]シフト記号表!$C$6:$L$47,10,FALSE))</f>
        <v/>
      </c>
      <c r="AS28" s="62" t="str">
        <f>IF(AS27="","",VLOOKUP(AS27,[1]シフト記号表!$C$6:$L$47,10,FALSE))</f>
        <v/>
      </c>
      <c r="AT28" s="62" t="str">
        <f>IF(AT27="","",VLOOKUP(AT27,[1]シフト記号表!$C$6:$L$47,10,FALSE))</f>
        <v/>
      </c>
      <c r="AU28" s="62" t="str">
        <f>IF(AU27="","",VLOOKUP(AU27,[1]シフト記号表!$C$6:$L$47,10,FALSE))</f>
        <v/>
      </c>
      <c r="AV28" s="62" t="str">
        <f>IF(AV27="","",VLOOKUP(AV27,[1]シフト記号表!$C$6:$L$47,10,FALSE))</f>
        <v/>
      </c>
      <c r="AW28" s="62" t="str">
        <f>IF(AW27="","",VLOOKUP(AW27,[1]シフト記号表!$C$6:$L$47,10,FALSE))</f>
        <v/>
      </c>
      <c r="AX28" s="63" t="str">
        <f>IF(AX27="","",VLOOKUP(AX27,[1]シフト記号表!$C$6:$L$47,10,FALSE))</f>
        <v/>
      </c>
      <c r="AY28" s="61" t="str">
        <f>IF(AY27="","",VLOOKUP(AY27,[1]シフト記号表!$C$6:$L$47,10,FALSE))</f>
        <v/>
      </c>
      <c r="AZ28" s="62" t="str">
        <f>IF(AZ27="","",VLOOKUP(AZ27,[1]シフト記号表!$C$6:$L$47,10,FALSE))</f>
        <v/>
      </c>
      <c r="BA28" s="62" t="str">
        <f>IF(BA27="","",VLOOKUP(BA27,[1]シフト記号表!$C$6:$L$47,10,FALSE))</f>
        <v/>
      </c>
      <c r="BB28" s="139">
        <f>IF($BE$3="４週",SUM(W28:AX28),IF($BE$3="暦月",SUM(W28:BA28),""))</f>
        <v>0</v>
      </c>
      <c r="BC28" s="140"/>
      <c r="BD28" s="141">
        <f>IF($BE$3="４週",BB28/4,IF($BE$3="暦月",(BB28/($BE$8/7)),""))</f>
        <v>0</v>
      </c>
      <c r="BE28" s="140"/>
      <c r="BF28" s="136"/>
      <c r="BG28" s="137"/>
      <c r="BH28" s="137"/>
      <c r="BI28" s="137"/>
      <c r="BJ28" s="138"/>
    </row>
    <row r="29" spans="2:62" ht="20.25" customHeight="1" x14ac:dyDescent="0.15">
      <c r="B29" s="96">
        <f>B27+1</f>
        <v>8</v>
      </c>
      <c r="C29" s="98"/>
      <c r="D29" s="99"/>
      <c r="E29" s="56"/>
      <c r="F29" s="57"/>
      <c r="G29" s="56"/>
      <c r="H29" s="57"/>
      <c r="I29" s="102"/>
      <c r="J29" s="103"/>
      <c r="K29" s="106"/>
      <c r="L29" s="107"/>
      <c r="M29" s="107"/>
      <c r="N29" s="99"/>
      <c r="O29" s="110"/>
      <c r="P29" s="111"/>
      <c r="Q29" s="111"/>
      <c r="R29" s="111"/>
      <c r="S29" s="112"/>
      <c r="T29" s="66" t="s">
        <v>33</v>
      </c>
      <c r="U29" s="67"/>
      <c r="V29" s="68"/>
      <c r="W29" s="69"/>
      <c r="X29" s="70"/>
      <c r="Y29" s="70"/>
      <c r="Z29" s="70"/>
      <c r="AA29" s="70"/>
      <c r="AB29" s="70"/>
      <c r="AC29" s="71"/>
      <c r="AD29" s="69"/>
      <c r="AE29" s="70"/>
      <c r="AF29" s="70"/>
      <c r="AG29" s="70"/>
      <c r="AH29" s="70"/>
      <c r="AI29" s="70"/>
      <c r="AJ29" s="71"/>
      <c r="AK29" s="69"/>
      <c r="AL29" s="70"/>
      <c r="AM29" s="70"/>
      <c r="AN29" s="70"/>
      <c r="AO29" s="70"/>
      <c r="AP29" s="70"/>
      <c r="AQ29" s="71"/>
      <c r="AR29" s="69"/>
      <c r="AS29" s="70"/>
      <c r="AT29" s="70"/>
      <c r="AU29" s="70"/>
      <c r="AV29" s="70"/>
      <c r="AW29" s="70"/>
      <c r="AX29" s="71"/>
      <c r="AY29" s="69"/>
      <c r="AZ29" s="70"/>
      <c r="BA29" s="72"/>
      <c r="BB29" s="116"/>
      <c r="BC29" s="117"/>
      <c r="BD29" s="118"/>
      <c r="BE29" s="119"/>
      <c r="BF29" s="120"/>
      <c r="BG29" s="121"/>
      <c r="BH29" s="121"/>
      <c r="BI29" s="121"/>
      <c r="BJ29" s="122"/>
    </row>
    <row r="30" spans="2:62" ht="20.25" customHeight="1" x14ac:dyDescent="0.15">
      <c r="B30" s="129"/>
      <c r="C30" s="130"/>
      <c r="D30" s="131"/>
      <c r="E30" s="56"/>
      <c r="F30" s="57">
        <f>C29</f>
        <v>0</v>
      </c>
      <c r="G30" s="56"/>
      <c r="H30" s="57">
        <f>I29</f>
        <v>0</v>
      </c>
      <c r="I30" s="132"/>
      <c r="J30" s="133"/>
      <c r="K30" s="134"/>
      <c r="L30" s="135"/>
      <c r="M30" s="135"/>
      <c r="N30" s="131"/>
      <c r="O30" s="110"/>
      <c r="P30" s="111"/>
      <c r="Q30" s="111"/>
      <c r="R30" s="111"/>
      <c r="S30" s="112"/>
      <c r="T30" s="58" t="s">
        <v>34</v>
      </c>
      <c r="U30" s="59"/>
      <c r="V30" s="60"/>
      <c r="W30" s="61" t="str">
        <f>IF(W29="","",VLOOKUP(W29,[1]シフト記号表!$C$6:$L$47,10,FALSE))</f>
        <v/>
      </c>
      <c r="X30" s="62" t="str">
        <f>IF(X29="","",VLOOKUP(X29,[1]シフト記号表!$C$6:$L$47,10,FALSE))</f>
        <v/>
      </c>
      <c r="Y30" s="62" t="str">
        <f>IF(Y29="","",VLOOKUP(Y29,[1]シフト記号表!$C$6:$L$47,10,FALSE))</f>
        <v/>
      </c>
      <c r="Z30" s="62" t="str">
        <f>IF(Z29="","",VLOOKUP(Z29,[1]シフト記号表!$C$6:$L$47,10,FALSE))</f>
        <v/>
      </c>
      <c r="AA30" s="62" t="str">
        <f>IF(AA29="","",VLOOKUP(AA29,[1]シフト記号表!$C$6:$L$47,10,FALSE))</f>
        <v/>
      </c>
      <c r="AB30" s="62" t="str">
        <f>IF(AB29="","",VLOOKUP(AB29,[1]シフト記号表!$C$6:$L$47,10,FALSE))</f>
        <v/>
      </c>
      <c r="AC30" s="63" t="str">
        <f>IF(AC29="","",VLOOKUP(AC29,[1]シフト記号表!$C$6:$L$47,10,FALSE))</f>
        <v/>
      </c>
      <c r="AD30" s="61" t="str">
        <f>IF(AD29="","",VLOOKUP(AD29,[1]シフト記号表!$C$6:$L$47,10,FALSE))</f>
        <v/>
      </c>
      <c r="AE30" s="62" t="str">
        <f>IF(AE29="","",VLOOKUP(AE29,[1]シフト記号表!$C$6:$L$47,10,FALSE))</f>
        <v/>
      </c>
      <c r="AF30" s="62" t="str">
        <f>IF(AF29="","",VLOOKUP(AF29,[1]シフト記号表!$C$6:$L$47,10,FALSE))</f>
        <v/>
      </c>
      <c r="AG30" s="62" t="str">
        <f>IF(AG29="","",VLOOKUP(AG29,[1]シフト記号表!$C$6:$L$47,10,FALSE))</f>
        <v/>
      </c>
      <c r="AH30" s="62" t="str">
        <f>IF(AH29="","",VLOOKUP(AH29,[1]シフト記号表!$C$6:$L$47,10,FALSE))</f>
        <v/>
      </c>
      <c r="AI30" s="62" t="str">
        <f>IF(AI29="","",VLOOKUP(AI29,[1]シフト記号表!$C$6:$L$47,10,FALSE))</f>
        <v/>
      </c>
      <c r="AJ30" s="63" t="str">
        <f>IF(AJ29="","",VLOOKUP(AJ29,[1]シフト記号表!$C$6:$L$47,10,FALSE))</f>
        <v/>
      </c>
      <c r="AK30" s="61" t="str">
        <f>IF(AK29="","",VLOOKUP(AK29,[1]シフト記号表!$C$6:$L$47,10,FALSE))</f>
        <v/>
      </c>
      <c r="AL30" s="62" t="str">
        <f>IF(AL29="","",VLOOKUP(AL29,[1]シフト記号表!$C$6:$L$47,10,FALSE))</f>
        <v/>
      </c>
      <c r="AM30" s="62" t="str">
        <f>IF(AM29="","",VLOOKUP(AM29,[1]シフト記号表!$C$6:$L$47,10,FALSE))</f>
        <v/>
      </c>
      <c r="AN30" s="62" t="str">
        <f>IF(AN29="","",VLOOKUP(AN29,[1]シフト記号表!$C$6:$L$47,10,FALSE))</f>
        <v/>
      </c>
      <c r="AO30" s="62" t="str">
        <f>IF(AO29="","",VLOOKUP(AO29,[1]シフト記号表!$C$6:$L$47,10,FALSE))</f>
        <v/>
      </c>
      <c r="AP30" s="62" t="str">
        <f>IF(AP29="","",VLOOKUP(AP29,[1]シフト記号表!$C$6:$L$47,10,FALSE))</f>
        <v/>
      </c>
      <c r="AQ30" s="63" t="str">
        <f>IF(AQ29="","",VLOOKUP(AQ29,[1]シフト記号表!$C$6:$L$47,10,FALSE))</f>
        <v/>
      </c>
      <c r="AR30" s="61" t="str">
        <f>IF(AR29="","",VLOOKUP(AR29,[1]シフト記号表!$C$6:$L$47,10,FALSE))</f>
        <v/>
      </c>
      <c r="AS30" s="62" t="str">
        <f>IF(AS29="","",VLOOKUP(AS29,[1]シフト記号表!$C$6:$L$47,10,FALSE))</f>
        <v/>
      </c>
      <c r="AT30" s="62" t="str">
        <f>IF(AT29="","",VLOOKUP(AT29,[1]シフト記号表!$C$6:$L$47,10,FALSE))</f>
        <v/>
      </c>
      <c r="AU30" s="62" t="str">
        <f>IF(AU29="","",VLOOKUP(AU29,[1]シフト記号表!$C$6:$L$47,10,FALSE))</f>
        <v/>
      </c>
      <c r="AV30" s="62" t="str">
        <f>IF(AV29="","",VLOOKUP(AV29,[1]シフト記号表!$C$6:$L$47,10,FALSE))</f>
        <v/>
      </c>
      <c r="AW30" s="62" t="str">
        <f>IF(AW29="","",VLOOKUP(AW29,[1]シフト記号表!$C$6:$L$47,10,FALSE))</f>
        <v/>
      </c>
      <c r="AX30" s="63" t="str">
        <f>IF(AX29="","",VLOOKUP(AX29,[1]シフト記号表!$C$6:$L$47,10,FALSE))</f>
        <v/>
      </c>
      <c r="AY30" s="61" t="str">
        <f>IF(AY29="","",VLOOKUP(AY29,[1]シフト記号表!$C$6:$L$47,10,FALSE))</f>
        <v/>
      </c>
      <c r="AZ30" s="62" t="str">
        <f>IF(AZ29="","",VLOOKUP(AZ29,[1]シフト記号表!$C$6:$L$47,10,FALSE))</f>
        <v/>
      </c>
      <c r="BA30" s="62" t="str">
        <f>IF(BA29="","",VLOOKUP(BA29,[1]シフト記号表!$C$6:$L$47,10,FALSE))</f>
        <v/>
      </c>
      <c r="BB30" s="139">
        <f>IF($BE$3="４週",SUM(W30:AX30),IF($BE$3="暦月",SUM(W30:BA30),""))</f>
        <v>0</v>
      </c>
      <c r="BC30" s="140"/>
      <c r="BD30" s="141">
        <f>IF($BE$3="４週",BB30/4,IF($BE$3="暦月",(BB30/($BE$8/7)),""))</f>
        <v>0</v>
      </c>
      <c r="BE30" s="140"/>
      <c r="BF30" s="136"/>
      <c r="BG30" s="137"/>
      <c r="BH30" s="137"/>
      <c r="BI30" s="137"/>
      <c r="BJ30" s="138"/>
    </row>
    <row r="31" spans="2:62" ht="20.25" customHeight="1" x14ac:dyDescent="0.15">
      <c r="B31" s="96">
        <f>B29+1</f>
        <v>9</v>
      </c>
      <c r="C31" s="98"/>
      <c r="D31" s="99"/>
      <c r="E31" s="56"/>
      <c r="F31" s="57"/>
      <c r="G31" s="56"/>
      <c r="H31" s="57"/>
      <c r="I31" s="102"/>
      <c r="J31" s="103"/>
      <c r="K31" s="106"/>
      <c r="L31" s="107"/>
      <c r="M31" s="107"/>
      <c r="N31" s="99"/>
      <c r="O31" s="110"/>
      <c r="P31" s="111"/>
      <c r="Q31" s="111"/>
      <c r="R31" s="111"/>
      <c r="S31" s="112"/>
      <c r="T31" s="66" t="s">
        <v>33</v>
      </c>
      <c r="U31" s="67"/>
      <c r="V31" s="68"/>
      <c r="W31" s="69"/>
      <c r="X31" s="70"/>
      <c r="Y31" s="70"/>
      <c r="Z31" s="70"/>
      <c r="AA31" s="70"/>
      <c r="AB31" s="70"/>
      <c r="AC31" s="71"/>
      <c r="AD31" s="69"/>
      <c r="AE31" s="70"/>
      <c r="AF31" s="70"/>
      <c r="AG31" s="70"/>
      <c r="AH31" s="70"/>
      <c r="AI31" s="70"/>
      <c r="AJ31" s="71"/>
      <c r="AK31" s="69"/>
      <c r="AL31" s="70"/>
      <c r="AM31" s="70"/>
      <c r="AN31" s="70"/>
      <c r="AO31" s="70"/>
      <c r="AP31" s="70"/>
      <c r="AQ31" s="71"/>
      <c r="AR31" s="69"/>
      <c r="AS31" s="70"/>
      <c r="AT31" s="70"/>
      <c r="AU31" s="70"/>
      <c r="AV31" s="70"/>
      <c r="AW31" s="70"/>
      <c r="AX31" s="71"/>
      <c r="AY31" s="69"/>
      <c r="AZ31" s="70"/>
      <c r="BA31" s="72"/>
      <c r="BB31" s="116"/>
      <c r="BC31" s="117"/>
      <c r="BD31" s="118"/>
      <c r="BE31" s="119"/>
      <c r="BF31" s="120"/>
      <c r="BG31" s="121"/>
      <c r="BH31" s="121"/>
      <c r="BI31" s="121"/>
      <c r="BJ31" s="122"/>
    </row>
    <row r="32" spans="2:62" ht="20.25" customHeight="1" x14ac:dyDescent="0.15">
      <c r="B32" s="129"/>
      <c r="C32" s="130"/>
      <c r="D32" s="131"/>
      <c r="E32" s="56"/>
      <c r="F32" s="57">
        <f>C31</f>
        <v>0</v>
      </c>
      <c r="G32" s="56"/>
      <c r="H32" s="57">
        <f>I31</f>
        <v>0</v>
      </c>
      <c r="I32" s="132"/>
      <c r="J32" s="133"/>
      <c r="K32" s="134"/>
      <c r="L32" s="135"/>
      <c r="M32" s="135"/>
      <c r="N32" s="131"/>
      <c r="O32" s="110"/>
      <c r="P32" s="111"/>
      <c r="Q32" s="111"/>
      <c r="R32" s="111"/>
      <c r="S32" s="112"/>
      <c r="T32" s="73" t="s">
        <v>34</v>
      </c>
      <c r="U32" s="74"/>
      <c r="V32" s="75"/>
      <c r="W32" s="61" t="str">
        <f>IF(W31="","",VLOOKUP(W31,[1]シフト記号表!$C$6:$L$47,10,FALSE))</f>
        <v/>
      </c>
      <c r="X32" s="62" t="str">
        <f>IF(X31="","",VLOOKUP(X31,[1]シフト記号表!$C$6:$L$47,10,FALSE))</f>
        <v/>
      </c>
      <c r="Y32" s="62" t="str">
        <f>IF(Y31="","",VLOOKUP(Y31,[1]シフト記号表!$C$6:$L$47,10,FALSE))</f>
        <v/>
      </c>
      <c r="Z32" s="62" t="str">
        <f>IF(Z31="","",VLOOKUP(Z31,[1]シフト記号表!$C$6:$L$47,10,FALSE))</f>
        <v/>
      </c>
      <c r="AA32" s="62" t="str">
        <f>IF(AA31="","",VLOOKUP(AA31,[1]シフト記号表!$C$6:$L$47,10,FALSE))</f>
        <v/>
      </c>
      <c r="AB32" s="62" t="str">
        <f>IF(AB31="","",VLOOKUP(AB31,[1]シフト記号表!$C$6:$L$47,10,FALSE))</f>
        <v/>
      </c>
      <c r="AC32" s="63" t="str">
        <f>IF(AC31="","",VLOOKUP(AC31,[1]シフト記号表!$C$6:$L$47,10,FALSE))</f>
        <v/>
      </c>
      <c r="AD32" s="61" t="str">
        <f>IF(AD31="","",VLOOKUP(AD31,[1]シフト記号表!$C$6:$L$47,10,FALSE))</f>
        <v/>
      </c>
      <c r="AE32" s="62" t="str">
        <f>IF(AE31="","",VLOOKUP(AE31,[1]シフト記号表!$C$6:$L$47,10,FALSE))</f>
        <v/>
      </c>
      <c r="AF32" s="62" t="str">
        <f>IF(AF31="","",VLOOKUP(AF31,[1]シフト記号表!$C$6:$L$47,10,FALSE))</f>
        <v/>
      </c>
      <c r="AG32" s="62" t="str">
        <f>IF(AG31="","",VLOOKUP(AG31,[1]シフト記号表!$C$6:$L$47,10,FALSE))</f>
        <v/>
      </c>
      <c r="AH32" s="62" t="str">
        <f>IF(AH31="","",VLOOKUP(AH31,[1]シフト記号表!$C$6:$L$47,10,FALSE))</f>
        <v/>
      </c>
      <c r="AI32" s="62" t="str">
        <f>IF(AI31="","",VLOOKUP(AI31,[1]シフト記号表!$C$6:$L$47,10,FALSE))</f>
        <v/>
      </c>
      <c r="AJ32" s="63" t="str">
        <f>IF(AJ31="","",VLOOKUP(AJ31,[1]シフト記号表!$C$6:$L$47,10,FALSE))</f>
        <v/>
      </c>
      <c r="AK32" s="61" t="str">
        <f>IF(AK31="","",VLOOKUP(AK31,[1]シフト記号表!$C$6:$L$47,10,FALSE))</f>
        <v/>
      </c>
      <c r="AL32" s="62" t="str">
        <f>IF(AL31="","",VLOOKUP(AL31,[1]シフト記号表!$C$6:$L$47,10,FALSE))</f>
        <v/>
      </c>
      <c r="AM32" s="62" t="str">
        <f>IF(AM31="","",VLOOKUP(AM31,[1]シフト記号表!$C$6:$L$47,10,FALSE))</f>
        <v/>
      </c>
      <c r="AN32" s="62" t="str">
        <f>IF(AN31="","",VLOOKUP(AN31,[1]シフト記号表!$C$6:$L$47,10,FALSE))</f>
        <v/>
      </c>
      <c r="AO32" s="62" t="str">
        <f>IF(AO31="","",VLOOKUP(AO31,[1]シフト記号表!$C$6:$L$47,10,FALSE))</f>
        <v/>
      </c>
      <c r="AP32" s="62" t="str">
        <f>IF(AP31="","",VLOOKUP(AP31,[1]シフト記号表!$C$6:$L$47,10,FALSE))</f>
        <v/>
      </c>
      <c r="AQ32" s="63" t="str">
        <f>IF(AQ31="","",VLOOKUP(AQ31,[1]シフト記号表!$C$6:$L$47,10,FALSE))</f>
        <v/>
      </c>
      <c r="AR32" s="61" t="str">
        <f>IF(AR31="","",VLOOKUP(AR31,[1]シフト記号表!$C$6:$L$47,10,FALSE))</f>
        <v/>
      </c>
      <c r="AS32" s="62" t="str">
        <f>IF(AS31="","",VLOOKUP(AS31,[1]シフト記号表!$C$6:$L$47,10,FALSE))</f>
        <v/>
      </c>
      <c r="AT32" s="62" t="str">
        <f>IF(AT31="","",VLOOKUP(AT31,[1]シフト記号表!$C$6:$L$47,10,FALSE))</f>
        <v/>
      </c>
      <c r="AU32" s="62" t="str">
        <f>IF(AU31="","",VLOOKUP(AU31,[1]シフト記号表!$C$6:$L$47,10,FALSE))</f>
        <v/>
      </c>
      <c r="AV32" s="62" t="str">
        <f>IF(AV31="","",VLOOKUP(AV31,[1]シフト記号表!$C$6:$L$47,10,FALSE))</f>
        <v/>
      </c>
      <c r="AW32" s="62" t="str">
        <f>IF(AW31="","",VLOOKUP(AW31,[1]シフト記号表!$C$6:$L$47,10,FALSE))</f>
        <v/>
      </c>
      <c r="AX32" s="63" t="str">
        <f>IF(AX31="","",VLOOKUP(AX31,[1]シフト記号表!$C$6:$L$47,10,FALSE))</f>
        <v/>
      </c>
      <c r="AY32" s="61" t="str">
        <f>IF(AY31="","",VLOOKUP(AY31,[1]シフト記号表!$C$6:$L$47,10,FALSE))</f>
        <v/>
      </c>
      <c r="AZ32" s="62" t="str">
        <f>IF(AZ31="","",VLOOKUP(AZ31,[1]シフト記号表!$C$6:$L$47,10,FALSE))</f>
        <v/>
      </c>
      <c r="BA32" s="62" t="str">
        <f>IF(BA31="","",VLOOKUP(BA31,[1]シフト記号表!$C$6:$L$47,10,FALSE))</f>
        <v/>
      </c>
      <c r="BB32" s="139">
        <f>IF($BE$3="４週",SUM(W32:AX32),IF($BE$3="暦月",SUM(W32:BA32),""))</f>
        <v>0</v>
      </c>
      <c r="BC32" s="140"/>
      <c r="BD32" s="141">
        <f>IF($BE$3="４週",BB32/4,IF($BE$3="暦月",(BB32/($BE$8/7)),""))</f>
        <v>0</v>
      </c>
      <c r="BE32" s="140"/>
      <c r="BF32" s="136"/>
      <c r="BG32" s="137"/>
      <c r="BH32" s="137"/>
      <c r="BI32" s="137"/>
      <c r="BJ32" s="138"/>
    </row>
    <row r="33" spans="2:62" ht="20.25" customHeight="1" x14ac:dyDescent="0.15">
      <c r="B33" s="96">
        <f>B31+1</f>
        <v>10</v>
      </c>
      <c r="C33" s="98"/>
      <c r="D33" s="99"/>
      <c r="E33" s="56"/>
      <c r="F33" s="57"/>
      <c r="G33" s="56"/>
      <c r="H33" s="57"/>
      <c r="I33" s="102"/>
      <c r="J33" s="103"/>
      <c r="K33" s="106"/>
      <c r="L33" s="107"/>
      <c r="M33" s="107"/>
      <c r="N33" s="99"/>
      <c r="O33" s="110"/>
      <c r="P33" s="111"/>
      <c r="Q33" s="111"/>
      <c r="R33" s="111"/>
      <c r="S33" s="112"/>
      <c r="T33" s="76" t="s">
        <v>33</v>
      </c>
      <c r="U33" s="77"/>
      <c r="V33" s="78"/>
      <c r="W33" s="69"/>
      <c r="X33" s="70"/>
      <c r="Y33" s="70"/>
      <c r="Z33" s="70"/>
      <c r="AA33" s="70"/>
      <c r="AB33" s="70"/>
      <c r="AC33" s="71"/>
      <c r="AD33" s="69"/>
      <c r="AE33" s="70"/>
      <c r="AF33" s="70"/>
      <c r="AG33" s="70"/>
      <c r="AH33" s="70"/>
      <c r="AI33" s="70"/>
      <c r="AJ33" s="71"/>
      <c r="AK33" s="69"/>
      <c r="AL33" s="70"/>
      <c r="AM33" s="70"/>
      <c r="AN33" s="70"/>
      <c r="AO33" s="70"/>
      <c r="AP33" s="70"/>
      <c r="AQ33" s="71"/>
      <c r="AR33" s="69"/>
      <c r="AS33" s="70"/>
      <c r="AT33" s="70"/>
      <c r="AU33" s="70"/>
      <c r="AV33" s="70"/>
      <c r="AW33" s="70"/>
      <c r="AX33" s="71"/>
      <c r="AY33" s="69"/>
      <c r="AZ33" s="70"/>
      <c r="BA33" s="72"/>
      <c r="BB33" s="116"/>
      <c r="BC33" s="117"/>
      <c r="BD33" s="118"/>
      <c r="BE33" s="119"/>
      <c r="BF33" s="120"/>
      <c r="BG33" s="121"/>
      <c r="BH33" s="121"/>
      <c r="BI33" s="121"/>
      <c r="BJ33" s="122"/>
    </row>
    <row r="34" spans="2:62" ht="20.25" customHeight="1" x14ac:dyDescent="0.15">
      <c r="B34" s="129"/>
      <c r="C34" s="130"/>
      <c r="D34" s="131"/>
      <c r="E34" s="56"/>
      <c r="F34" s="57">
        <f>C33</f>
        <v>0</v>
      </c>
      <c r="G34" s="56"/>
      <c r="H34" s="57">
        <f>I33</f>
        <v>0</v>
      </c>
      <c r="I34" s="132"/>
      <c r="J34" s="133"/>
      <c r="K34" s="134"/>
      <c r="L34" s="135"/>
      <c r="M34" s="135"/>
      <c r="N34" s="131"/>
      <c r="O34" s="110"/>
      <c r="P34" s="111"/>
      <c r="Q34" s="111"/>
      <c r="R34" s="111"/>
      <c r="S34" s="112"/>
      <c r="T34" s="73" t="s">
        <v>34</v>
      </c>
      <c r="U34" s="74"/>
      <c r="V34" s="75"/>
      <c r="W34" s="61" t="str">
        <f>IF(W33="","",VLOOKUP(W33,[1]シフト記号表!$C$6:$L$47,10,FALSE))</f>
        <v/>
      </c>
      <c r="X34" s="62" t="str">
        <f>IF(X33="","",VLOOKUP(X33,[1]シフト記号表!$C$6:$L$47,10,FALSE))</f>
        <v/>
      </c>
      <c r="Y34" s="62" t="str">
        <f>IF(Y33="","",VLOOKUP(Y33,[1]シフト記号表!$C$6:$L$47,10,FALSE))</f>
        <v/>
      </c>
      <c r="Z34" s="62" t="str">
        <f>IF(Z33="","",VLOOKUP(Z33,[1]シフト記号表!$C$6:$L$47,10,FALSE))</f>
        <v/>
      </c>
      <c r="AA34" s="62" t="str">
        <f>IF(AA33="","",VLOOKUP(AA33,[1]シフト記号表!$C$6:$L$47,10,FALSE))</f>
        <v/>
      </c>
      <c r="AB34" s="62" t="str">
        <f>IF(AB33="","",VLOOKUP(AB33,[1]シフト記号表!$C$6:$L$47,10,FALSE))</f>
        <v/>
      </c>
      <c r="AC34" s="63" t="str">
        <f>IF(AC33="","",VLOOKUP(AC33,[1]シフト記号表!$C$6:$L$47,10,FALSE))</f>
        <v/>
      </c>
      <c r="AD34" s="61" t="str">
        <f>IF(AD33="","",VLOOKUP(AD33,[1]シフト記号表!$C$6:$L$47,10,FALSE))</f>
        <v/>
      </c>
      <c r="AE34" s="62" t="str">
        <f>IF(AE33="","",VLOOKUP(AE33,[1]シフト記号表!$C$6:$L$47,10,FALSE))</f>
        <v/>
      </c>
      <c r="AF34" s="62" t="str">
        <f>IF(AF33="","",VLOOKUP(AF33,[1]シフト記号表!$C$6:$L$47,10,FALSE))</f>
        <v/>
      </c>
      <c r="AG34" s="62" t="str">
        <f>IF(AG33="","",VLOOKUP(AG33,[1]シフト記号表!$C$6:$L$47,10,FALSE))</f>
        <v/>
      </c>
      <c r="AH34" s="62" t="str">
        <f>IF(AH33="","",VLOOKUP(AH33,[1]シフト記号表!$C$6:$L$47,10,FALSE))</f>
        <v/>
      </c>
      <c r="AI34" s="62" t="str">
        <f>IF(AI33="","",VLOOKUP(AI33,[1]シフト記号表!$C$6:$L$47,10,FALSE))</f>
        <v/>
      </c>
      <c r="AJ34" s="63" t="str">
        <f>IF(AJ33="","",VLOOKUP(AJ33,[1]シフト記号表!$C$6:$L$47,10,FALSE))</f>
        <v/>
      </c>
      <c r="AK34" s="61" t="str">
        <f>IF(AK33="","",VLOOKUP(AK33,[1]シフト記号表!$C$6:$L$47,10,FALSE))</f>
        <v/>
      </c>
      <c r="AL34" s="62" t="str">
        <f>IF(AL33="","",VLOOKUP(AL33,[1]シフト記号表!$C$6:$L$47,10,FALSE))</f>
        <v/>
      </c>
      <c r="AM34" s="62" t="str">
        <f>IF(AM33="","",VLOOKUP(AM33,[1]シフト記号表!$C$6:$L$47,10,FALSE))</f>
        <v/>
      </c>
      <c r="AN34" s="62" t="str">
        <f>IF(AN33="","",VLOOKUP(AN33,[1]シフト記号表!$C$6:$L$47,10,FALSE))</f>
        <v/>
      </c>
      <c r="AO34" s="62" t="str">
        <f>IF(AO33="","",VLOOKUP(AO33,[1]シフト記号表!$C$6:$L$47,10,FALSE))</f>
        <v/>
      </c>
      <c r="AP34" s="62" t="str">
        <f>IF(AP33="","",VLOOKUP(AP33,[1]シフト記号表!$C$6:$L$47,10,FALSE))</f>
        <v/>
      </c>
      <c r="AQ34" s="63" t="str">
        <f>IF(AQ33="","",VLOOKUP(AQ33,[1]シフト記号表!$C$6:$L$47,10,FALSE))</f>
        <v/>
      </c>
      <c r="AR34" s="61" t="str">
        <f>IF(AR33="","",VLOOKUP(AR33,[1]シフト記号表!$C$6:$L$47,10,FALSE))</f>
        <v/>
      </c>
      <c r="AS34" s="62" t="str">
        <f>IF(AS33="","",VLOOKUP(AS33,[1]シフト記号表!$C$6:$L$47,10,FALSE))</f>
        <v/>
      </c>
      <c r="AT34" s="62" t="str">
        <f>IF(AT33="","",VLOOKUP(AT33,[1]シフト記号表!$C$6:$L$47,10,FALSE))</f>
        <v/>
      </c>
      <c r="AU34" s="62" t="str">
        <f>IF(AU33="","",VLOOKUP(AU33,[1]シフト記号表!$C$6:$L$47,10,FALSE))</f>
        <v/>
      </c>
      <c r="AV34" s="62" t="str">
        <f>IF(AV33="","",VLOOKUP(AV33,[1]シフト記号表!$C$6:$L$47,10,FALSE))</f>
        <v/>
      </c>
      <c r="AW34" s="62" t="str">
        <f>IF(AW33="","",VLOOKUP(AW33,[1]シフト記号表!$C$6:$L$47,10,FALSE))</f>
        <v/>
      </c>
      <c r="AX34" s="63" t="str">
        <f>IF(AX33="","",VLOOKUP(AX33,[1]シフト記号表!$C$6:$L$47,10,FALSE))</f>
        <v/>
      </c>
      <c r="AY34" s="61" t="str">
        <f>IF(AY33="","",VLOOKUP(AY33,[1]シフト記号表!$C$6:$L$47,10,FALSE))</f>
        <v/>
      </c>
      <c r="AZ34" s="62" t="str">
        <f>IF(AZ33="","",VLOOKUP(AZ33,[1]シフト記号表!$C$6:$L$47,10,FALSE))</f>
        <v/>
      </c>
      <c r="BA34" s="62" t="str">
        <f>IF(BA33="","",VLOOKUP(BA33,[1]シフト記号表!$C$6:$L$47,10,FALSE))</f>
        <v/>
      </c>
      <c r="BB34" s="139">
        <f>IF($BE$3="４週",SUM(W34:AX34),IF($BE$3="暦月",SUM(W34:BA34),""))</f>
        <v>0</v>
      </c>
      <c r="BC34" s="140"/>
      <c r="BD34" s="141">
        <f>IF($BE$3="４週",BB34/4,IF($BE$3="暦月",(BB34/($BE$8/7)),""))</f>
        <v>0</v>
      </c>
      <c r="BE34" s="140"/>
      <c r="BF34" s="136"/>
      <c r="BG34" s="137"/>
      <c r="BH34" s="137"/>
      <c r="BI34" s="137"/>
      <c r="BJ34" s="138"/>
    </row>
    <row r="35" spans="2:62" ht="20.25" customHeight="1" x14ac:dyDescent="0.15">
      <c r="B35" s="96">
        <f>B33+1</f>
        <v>11</v>
      </c>
      <c r="C35" s="98"/>
      <c r="D35" s="99"/>
      <c r="E35" s="56"/>
      <c r="F35" s="57"/>
      <c r="G35" s="56"/>
      <c r="H35" s="57"/>
      <c r="I35" s="102"/>
      <c r="J35" s="103"/>
      <c r="K35" s="106"/>
      <c r="L35" s="107"/>
      <c r="M35" s="107"/>
      <c r="N35" s="99"/>
      <c r="O35" s="110"/>
      <c r="P35" s="111"/>
      <c r="Q35" s="111"/>
      <c r="R35" s="111"/>
      <c r="S35" s="112"/>
      <c r="T35" s="76" t="s">
        <v>33</v>
      </c>
      <c r="U35" s="77"/>
      <c r="V35" s="78"/>
      <c r="W35" s="69"/>
      <c r="X35" s="70"/>
      <c r="Y35" s="70"/>
      <c r="Z35" s="70"/>
      <c r="AA35" s="70"/>
      <c r="AB35" s="70"/>
      <c r="AC35" s="71"/>
      <c r="AD35" s="69"/>
      <c r="AE35" s="70"/>
      <c r="AF35" s="70"/>
      <c r="AG35" s="70"/>
      <c r="AH35" s="70"/>
      <c r="AI35" s="70"/>
      <c r="AJ35" s="71"/>
      <c r="AK35" s="69"/>
      <c r="AL35" s="70"/>
      <c r="AM35" s="70"/>
      <c r="AN35" s="70"/>
      <c r="AO35" s="70"/>
      <c r="AP35" s="70"/>
      <c r="AQ35" s="71"/>
      <c r="AR35" s="69"/>
      <c r="AS35" s="70"/>
      <c r="AT35" s="70"/>
      <c r="AU35" s="70"/>
      <c r="AV35" s="70"/>
      <c r="AW35" s="70"/>
      <c r="AX35" s="71"/>
      <c r="AY35" s="69"/>
      <c r="AZ35" s="70"/>
      <c r="BA35" s="72"/>
      <c r="BB35" s="116"/>
      <c r="BC35" s="117"/>
      <c r="BD35" s="118"/>
      <c r="BE35" s="119"/>
      <c r="BF35" s="120"/>
      <c r="BG35" s="121"/>
      <c r="BH35" s="121"/>
      <c r="BI35" s="121"/>
      <c r="BJ35" s="122"/>
    </row>
    <row r="36" spans="2:62" ht="20.25" customHeight="1" x14ac:dyDescent="0.15">
      <c r="B36" s="129"/>
      <c r="C36" s="130"/>
      <c r="D36" s="131"/>
      <c r="E36" s="56"/>
      <c r="F36" s="57">
        <f>C35</f>
        <v>0</v>
      </c>
      <c r="G36" s="56"/>
      <c r="H36" s="57">
        <f>I35</f>
        <v>0</v>
      </c>
      <c r="I36" s="132"/>
      <c r="J36" s="133"/>
      <c r="K36" s="134"/>
      <c r="L36" s="135"/>
      <c r="M36" s="135"/>
      <c r="N36" s="131"/>
      <c r="O36" s="110"/>
      <c r="P36" s="111"/>
      <c r="Q36" s="111"/>
      <c r="R36" s="111"/>
      <c r="S36" s="112"/>
      <c r="T36" s="73" t="s">
        <v>34</v>
      </c>
      <c r="U36" s="74"/>
      <c r="V36" s="75"/>
      <c r="W36" s="61" t="str">
        <f>IF(W35="","",VLOOKUP(W35,[1]シフト記号表!$C$6:$L$47,10,FALSE))</f>
        <v/>
      </c>
      <c r="X36" s="62" t="str">
        <f>IF(X35="","",VLOOKUP(X35,[1]シフト記号表!$C$6:$L$47,10,FALSE))</f>
        <v/>
      </c>
      <c r="Y36" s="62" t="str">
        <f>IF(Y35="","",VLOOKUP(Y35,[1]シフト記号表!$C$6:$L$47,10,FALSE))</f>
        <v/>
      </c>
      <c r="Z36" s="62" t="str">
        <f>IF(Z35="","",VLOOKUP(Z35,[1]シフト記号表!$C$6:$L$47,10,FALSE))</f>
        <v/>
      </c>
      <c r="AA36" s="62" t="str">
        <f>IF(AA35="","",VLOOKUP(AA35,[1]シフト記号表!$C$6:$L$47,10,FALSE))</f>
        <v/>
      </c>
      <c r="AB36" s="62" t="str">
        <f>IF(AB35="","",VLOOKUP(AB35,[1]シフト記号表!$C$6:$L$47,10,FALSE))</f>
        <v/>
      </c>
      <c r="AC36" s="63" t="str">
        <f>IF(AC35="","",VLOOKUP(AC35,[1]シフト記号表!$C$6:$L$47,10,FALSE))</f>
        <v/>
      </c>
      <c r="AD36" s="61" t="str">
        <f>IF(AD35="","",VLOOKUP(AD35,[1]シフト記号表!$C$6:$L$47,10,FALSE))</f>
        <v/>
      </c>
      <c r="AE36" s="62" t="str">
        <f>IF(AE35="","",VLOOKUP(AE35,[1]シフト記号表!$C$6:$L$47,10,FALSE))</f>
        <v/>
      </c>
      <c r="AF36" s="62" t="str">
        <f>IF(AF35="","",VLOOKUP(AF35,[1]シフト記号表!$C$6:$L$47,10,FALSE))</f>
        <v/>
      </c>
      <c r="AG36" s="62" t="str">
        <f>IF(AG35="","",VLOOKUP(AG35,[1]シフト記号表!$C$6:$L$47,10,FALSE))</f>
        <v/>
      </c>
      <c r="AH36" s="62" t="str">
        <f>IF(AH35="","",VLOOKUP(AH35,[1]シフト記号表!$C$6:$L$47,10,FALSE))</f>
        <v/>
      </c>
      <c r="AI36" s="62" t="str">
        <f>IF(AI35="","",VLOOKUP(AI35,[1]シフト記号表!$C$6:$L$47,10,FALSE))</f>
        <v/>
      </c>
      <c r="AJ36" s="63" t="str">
        <f>IF(AJ35="","",VLOOKUP(AJ35,[1]シフト記号表!$C$6:$L$47,10,FALSE))</f>
        <v/>
      </c>
      <c r="AK36" s="61" t="str">
        <f>IF(AK35="","",VLOOKUP(AK35,[1]シフト記号表!$C$6:$L$47,10,FALSE))</f>
        <v/>
      </c>
      <c r="AL36" s="62" t="str">
        <f>IF(AL35="","",VLOOKUP(AL35,[1]シフト記号表!$C$6:$L$47,10,FALSE))</f>
        <v/>
      </c>
      <c r="AM36" s="62" t="str">
        <f>IF(AM35="","",VLOOKUP(AM35,[1]シフト記号表!$C$6:$L$47,10,FALSE))</f>
        <v/>
      </c>
      <c r="AN36" s="62" t="str">
        <f>IF(AN35="","",VLOOKUP(AN35,[1]シフト記号表!$C$6:$L$47,10,FALSE))</f>
        <v/>
      </c>
      <c r="AO36" s="62" t="str">
        <f>IF(AO35="","",VLOOKUP(AO35,[1]シフト記号表!$C$6:$L$47,10,FALSE))</f>
        <v/>
      </c>
      <c r="AP36" s="62" t="str">
        <f>IF(AP35="","",VLOOKUP(AP35,[1]シフト記号表!$C$6:$L$47,10,FALSE))</f>
        <v/>
      </c>
      <c r="AQ36" s="63" t="str">
        <f>IF(AQ35="","",VLOOKUP(AQ35,[1]シフト記号表!$C$6:$L$47,10,FALSE))</f>
        <v/>
      </c>
      <c r="AR36" s="61" t="str">
        <f>IF(AR35="","",VLOOKUP(AR35,[1]シフト記号表!$C$6:$L$47,10,FALSE))</f>
        <v/>
      </c>
      <c r="AS36" s="62" t="str">
        <f>IF(AS35="","",VLOOKUP(AS35,[1]シフト記号表!$C$6:$L$47,10,FALSE))</f>
        <v/>
      </c>
      <c r="AT36" s="62" t="str">
        <f>IF(AT35="","",VLOOKUP(AT35,[1]シフト記号表!$C$6:$L$47,10,FALSE))</f>
        <v/>
      </c>
      <c r="AU36" s="62" t="str">
        <f>IF(AU35="","",VLOOKUP(AU35,[1]シフト記号表!$C$6:$L$47,10,FALSE))</f>
        <v/>
      </c>
      <c r="AV36" s="62" t="str">
        <f>IF(AV35="","",VLOOKUP(AV35,[1]シフト記号表!$C$6:$L$47,10,FALSE))</f>
        <v/>
      </c>
      <c r="AW36" s="62" t="str">
        <f>IF(AW35="","",VLOOKUP(AW35,[1]シフト記号表!$C$6:$L$47,10,FALSE))</f>
        <v/>
      </c>
      <c r="AX36" s="63" t="str">
        <f>IF(AX35="","",VLOOKUP(AX35,[1]シフト記号表!$C$6:$L$47,10,FALSE))</f>
        <v/>
      </c>
      <c r="AY36" s="61" t="str">
        <f>IF(AY35="","",VLOOKUP(AY35,[1]シフト記号表!$C$6:$L$47,10,FALSE))</f>
        <v/>
      </c>
      <c r="AZ36" s="62" t="str">
        <f>IF(AZ35="","",VLOOKUP(AZ35,[1]シフト記号表!$C$6:$L$47,10,FALSE))</f>
        <v/>
      </c>
      <c r="BA36" s="62" t="str">
        <f>IF(BA35="","",VLOOKUP(BA35,[1]シフト記号表!$C$6:$L$47,10,FALSE))</f>
        <v/>
      </c>
      <c r="BB36" s="139">
        <f>IF($BE$3="４週",SUM(W36:AX36),IF($BE$3="暦月",SUM(W36:BA36),""))</f>
        <v>0</v>
      </c>
      <c r="BC36" s="140"/>
      <c r="BD36" s="141">
        <f>IF($BE$3="４週",BB36/4,IF($BE$3="暦月",(BB36/($BE$8/7)),""))</f>
        <v>0</v>
      </c>
      <c r="BE36" s="140"/>
      <c r="BF36" s="136"/>
      <c r="BG36" s="137"/>
      <c r="BH36" s="137"/>
      <c r="BI36" s="137"/>
      <c r="BJ36" s="138"/>
    </row>
    <row r="37" spans="2:62" ht="20.25" customHeight="1" x14ac:dyDescent="0.15">
      <c r="B37" s="96">
        <f>B35+1</f>
        <v>12</v>
      </c>
      <c r="C37" s="98"/>
      <c r="D37" s="99"/>
      <c r="E37" s="56"/>
      <c r="F37" s="57"/>
      <c r="G37" s="56"/>
      <c r="H37" s="57"/>
      <c r="I37" s="102"/>
      <c r="J37" s="103"/>
      <c r="K37" s="106"/>
      <c r="L37" s="107"/>
      <c r="M37" s="107"/>
      <c r="N37" s="99"/>
      <c r="O37" s="110"/>
      <c r="P37" s="111"/>
      <c r="Q37" s="111"/>
      <c r="R37" s="111"/>
      <c r="S37" s="112"/>
      <c r="T37" s="76" t="s">
        <v>33</v>
      </c>
      <c r="U37" s="77"/>
      <c r="V37" s="78"/>
      <c r="W37" s="69"/>
      <c r="X37" s="70"/>
      <c r="Y37" s="70"/>
      <c r="Z37" s="70"/>
      <c r="AA37" s="70"/>
      <c r="AB37" s="70"/>
      <c r="AC37" s="71"/>
      <c r="AD37" s="69"/>
      <c r="AE37" s="70"/>
      <c r="AF37" s="70"/>
      <c r="AG37" s="70"/>
      <c r="AH37" s="70"/>
      <c r="AI37" s="70"/>
      <c r="AJ37" s="71"/>
      <c r="AK37" s="69"/>
      <c r="AL37" s="70"/>
      <c r="AM37" s="70"/>
      <c r="AN37" s="70"/>
      <c r="AO37" s="70"/>
      <c r="AP37" s="70"/>
      <c r="AQ37" s="71"/>
      <c r="AR37" s="69"/>
      <c r="AS37" s="70"/>
      <c r="AT37" s="70"/>
      <c r="AU37" s="70"/>
      <c r="AV37" s="70"/>
      <c r="AW37" s="70"/>
      <c r="AX37" s="71"/>
      <c r="AY37" s="69"/>
      <c r="AZ37" s="70"/>
      <c r="BA37" s="72"/>
      <c r="BB37" s="116"/>
      <c r="BC37" s="117"/>
      <c r="BD37" s="118"/>
      <c r="BE37" s="119"/>
      <c r="BF37" s="120"/>
      <c r="BG37" s="121"/>
      <c r="BH37" s="121"/>
      <c r="BI37" s="121"/>
      <c r="BJ37" s="122"/>
    </row>
    <row r="38" spans="2:62" ht="20.25" customHeight="1" x14ac:dyDescent="0.15">
      <c r="B38" s="129"/>
      <c r="C38" s="130"/>
      <c r="D38" s="131"/>
      <c r="E38" s="56"/>
      <c r="F38" s="57">
        <f>C37</f>
        <v>0</v>
      </c>
      <c r="G38" s="56"/>
      <c r="H38" s="57">
        <f>I37</f>
        <v>0</v>
      </c>
      <c r="I38" s="132"/>
      <c r="J38" s="133"/>
      <c r="K38" s="134"/>
      <c r="L38" s="135"/>
      <c r="M38" s="135"/>
      <c r="N38" s="131"/>
      <c r="O38" s="110"/>
      <c r="P38" s="111"/>
      <c r="Q38" s="111"/>
      <c r="R38" s="111"/>
      <c r="S38" s="112"/>
      <c r="T38" s="73" t="s">
        <v>34</v>
      </c>
      <c r="U38" s="74"/>
      <c r="V38" s="75"/>
      <c r="W38" s="61" t="str">
        <f>IF(W37="","",VLOOKUP(W37,[1]シフト記号表!$C$6:$L$47,10,FALSE))</f>
        <v/>
      </c>
      <c r="X38" s="62" t="str">
        <f>IF(X37="","",VLOOKUP(X37,[1]シフト記号表!$C$6:$L$47,10,FALSE))</f>
        <v/>
      </c>
      <c r="Y38" s="62" t="str">
        <f>IF(Y37="","",VLOOKUP(Y37,[1]シフト記号表!$C$6:$L$47,10,FALSE))</f>
        <v/>
      </c>
      <c r="Z38" s="62" t="str">
        <f>IF(Z37="","",VLOOKUP(Z37,[1]シフト記号表!$C$6:$L$47,10,FALSE))</f>
        <v/>
      </c>
      <c r="AA38" s="62" t="str">
        <f>IF(AA37="","",VLOOKUP(AA37,[1]シフト記号表!$C$6:$L$47,10,FALSE))</f>
        <v/>
      </c>
      <c r="AB38" s="62" t="str">
        <f>IF(AB37="","",VLOOKUP(AB37,[1]シフト記号表!$C$6:$L$47,10,FALSE))</f>
        <v/>
      </c>
      <c r="AC38" s="63" t="str">
        <f>IF(AC37="","",VLOOKUP(AC37,[1]シフト記号表!$C$6:$L$47,10,FALSE))</f>
        <v/>
      </c>
      <c r="AD38" s="61" t="str">
        <f>IF(AD37="","",VLOOKUP(AD37,[1]シフト記号表!$C$6:$L$47,10,FALSE))</f>
        <v/>
      </c>
      <c r="AE38" s="62" t="str">
        <f>IF(AE37="","",VLOOKUP(AE37,[1]シフト記号表!$C$6:$L$47,10,FALSE))</f>
        <v/>
      </c>
      <c r="AF38" s="62" t="str">
        <f>IF(AF37="","",VLOOKUP(AF37,[1]シフト記号表!$C$6:$L$47,10,FALSE))</f>
        <v/>
      </c>
      <c r="AG38" s="62" t="str">
        <f>IF(AG37="","",VLOOKUP(AG37,[1]シフト記号表!$C$6:$L$47,10,FALSE))</f>
        <v/>
      </c>
      <c r="AH38" s="62" t="str">
        <f>IF(AH37="","",VLOOKUP(AH37,[1]シフト記号表!$C$6:$L$47,10,FALSE))</f>
        <v/>
      </c>
      <c r="AI38" s="62" t="str">
        <f>IF(AI37="","",VLOOKUP(AI37,[1]シフト記号表!$C$6:$L$47,10,FALSE))</f>
        <v/>
      </c>
      <c r="AJ38" s="63" t="str">
        <f>IF(AJ37="","",VLOOKUP(AJ37,[1]シフト記号表!$C$6:$L$47,10,FALSE))</f>
        <v/>
      </c>
      <c r="AK38" s="61" t="str">
        <f>IF(AK37="","",VLOOKUP(AK37,[1]シフト記号表!$C$6:$L$47,10,FALSE))</f>
        <v/>
      </c>
      <c r="AL38" s="62" t="str">
        <f>IF(AL37="","",VLOOKUP(AL37,[1]シフト記号表!$C$6:$L$47,10,FALSE))</f>
        <v/>
      </c>
      <c r="AM38" s="62" t="str">
        <f>IF(AM37="","",VLOOKUP(AM37,[1]シフト記号表!$C$6:$L$47,10,FALSE))</f>
        <v/>
      </c>
      <c r="AN38" s="62" t="str">
        <f>IF(AN37="","",VLOOKUP(AN37,[1]シフト記号表!$C$6:$L$47,10,FALSE))</f>
        <v/>
      </c>
      <c r="AO38" s="62" t="str">
        <f>IF(AO37="","",VLOOKUP(AO37,[1]シフト記号表!$C$6:$L$47,10,FALSE))</f>
        <v/>
      </c>
      <c r="AP38" s="62" t="str">
        <f>IF(AP37="","",VLOOKUP(AP37,[1]シフト記号表!$C$6:$L$47,10,FALSE))</f>
        <v/>
      </c>
      <c r="AQ38" s="63" t="str">
        <f>IF(AQ37="","",VLOOKUP(AQ37,[1]シフト記号表!$C$6:$L$47,10,FALSE))</f>
        <v/>
      </c>
      <c r="AR38" s="61" t="str">
        <f>IF(AR37="","",VLOOKUP(AR37,[1]シフト記号表!$C$6:$L$47,10,FALSE))</f>
        <v/>
      </c>
      <c r="AS38" s="62" t="str">
        <f>IF(AS37="","",VLOOKUP(AS37,[1]シフト記号表!$C$6:$L$47,10,FALSE))</f>
        <v/>
      </c>
      <c r="AT38" s="62" t="str">
        <f>IF(AT37="","",VLOOKUP(AT37,[1]シフト記号表!$C$6:$L$47,10,FALSE))</f>
        <v/>
      </c>
      <c r="AU38" s="62" t="str">
        <f>IF(AU37="","",VLOOKUP(AU37,[1]シフト記号表!$C$6:$L$47,10,FALSE))</f>
        <v/>
      </c>
      <c r="AV38" s="62" t="str">
        <f>IF(AV37="","",VLOOKUP(AV37,[1]シフト記号表!$C$6:$L$47,10,FALSE))</f>
        <v/>
      </c>
      <c r="AW38" s="62" t="str">
        <f>IF(AW37="","",VLOOKUP(AW37,[1]シフト記号表!$C$6:$L$47,10,FALSE))</f>
        <v/>
      </c>
      <c r="AX38" s="63" t="str">
        <f>IF(AX37="","",VLOOKUP(AX37,[1]シフト記号表!$C$6:$L$47,10,FALSE))</f>
        <v/>
      </c>
      <c r="AY38" s="61" t="str">
        <f>IF(AY37="","",VLOOKUP(AY37,[1]シフト記号表!$C$6:$L$47,10,FALSE))</f>
        <v/>
      </c>
      <c r="AZ38" s="62" t="str">
        <f>IF(AZ37="","",VLOOKUP(AZ37,[1]シフト記号表!$C$6:$L$47,10,FALSE))</f>
        <v/>
      </c>
      <c r="BA38" s="62" t="str">
        <f>IF(BA37="","",VLOOKUP(BA37,[1]シフト記号表!$C$6:$L$47,10,FALSE))</f>
        <v/>
      </c>
      <c r="BB38" s="139">
        <f>IF($BE$3="４週",SUM(W38:AX38),IF($BE$3="暦月",SUM(W38:BA38),""))</f>
        <v>0</v>
      </c>
      <c r="BC38" s="140"/>
      <c r="BD38" s="141">
        <f>IF($BE$3="４週",BB38/4,IF($BE$3="暦月",(BB38/($BE$8/7)),""))</f>
        <v>0</v>
      </c>
      <c r="BE38" s="140"/>
      <c r="BF38" s="136"/>
      <c r="BG38" s="137"/>
      <c r="BH38" s="137"/>
      <c r="BI38" s="137"/>
      <c r="BJ38" s="138"/>
    </row>
    <row r="39" spans="2:62" ht="20.25" customHeight="1" x14ac:dyDescent="0.15">
      <c r="B39" s="96">
        <f>B37+1</f>
        <v>13</v>
      </c>
      <c r="C39" s="98"/>
      <c r="D39" s="99"/>
      <c r="E39" s="56"/>
      <c r="F39" s="57"/>
      <c r="G39" s="56"/>
      <c r="H39" s="57"/>
      <c r="I39" s="102"/>
      <c r="J39" s="103"/>
      <c r="K39" s="106"/>
      <c r="L39" s="107"/>
      <c r="M39" s="107"/>
      <c r="N39" s="99"/>
      <c r="O39" s="110"/>
      <c r="P39" s="111"/>
      <c r="Q39" s="111"/>
      <c r="R39" s="111"/>
      <c r="S39" s="112"/>
      <c r="T39" s="76" t="s">
        <v>33</v>
      </c>
      <c r="U39" s="77"/>
      <c r="V39" s="78"/>
      <c r="W39" s="69"/>
      <c r="X39" s="70"/>
      <c r="Y39" s="70"/>
      <c r="Z39" s="70"/>
      <c r="AA39" s="70"/>
      <c r="AB39" s="70"/>
      <c r="AC39" s="71"/>
      <c r="AD39" s="69"/>
      <c r="AE39" s="70"/>
      <c r="AF39" s="70"/>
      <c r="AG39" s="70"/>
      <c r="AH39" s="70"/>
      <c r="AI39" s="70"/>
      <c r="AJ39" s="71"/>
      <c r="AK39" s="69"/>
      <c r="AL39" s="70"/>
      <c r="AM39" s="70"/>
      <c r="AN39" s="70"/>
      <c r="AO39" s="70"/>
      <c r="AP39" s="70"/>
      <c r="AQ39" s="71"/>
      <c r="AR39" s="69"/>
      <c r="AS39" s="70"/>
      <c r="AT39" s="70"/>
      <c r="AU39" s="70"/>
      <c r="AV39" s="70"/>
      <c r="AW39" s="70"/>
      <c r="AX39" s="71"/>
      <c r="AY39" s="69"/>
      <c r="AZ39" s="70"/>
      <c r="BA39" s="72"/>
      <c r="BB39" s="116"/>
      <c r="BC39" s="117"/>
      <c r="BD39" s="118"/>
      <c r="BE39" s="119"/>
      <c r="BF39" s="120"/>
      <c r="BG39" s="121"/>
      <c r="BH39" s="121"/>
      <c r="BI39" s="121"/>
      <c r="BJ39" s="122"/>
    </row>
    <row r="40" spans="2:62" ht="20.25" customHeight="1" x14ac:dyDescent="0.15">
      <c r="B40" s="129"/>
      <c r="C40" s="130"/>
      <c r="D40" s="131"/>
      <c r="E40" s="56"/>
      <c r="F40" s="57">
        <f>C39</f>
        <v>0</v>
      </c>
      <c r="G40" s="56"/>
      <c r="H40" s="57">
        <f>I39</f>
        <v>0</v>
      </c>
      <c r="I40" s="132"/>
      <c r="J40" s="133"/>
      <c r="K40" s="134"/>
      <c r="L40" s="135"/>
      <c r="M40" s="135"/>
      <c r="N40" s="131"/>
      <c r="O40" s="110"/>
      <c r="P40" s="111"/>
      <c r="Q40" s="111"/>
      <c r="R40" s="111"/>
      <c r="S40" s="112"/>
      <c r="T40" s="73" t="s">
        <v>34</v>
      </c>
      <c r="U40" s="74"/>
      <c r="V40" s="75"/>
      <c r="W40" s="61" t="str">
        <f>IF(W39="","",VLOOKUP(W39,[1]シフト記号表!$C$6:$L$47,10,FALSE))</f>
        <v/>
      </c>
      <c r="X40" s="62" t="str">
        <f>IF(X39="","",VLOOKUP(X39,[1]シフト記号表!$C$6:$L$47,10,FALSE))</f>
        <v/>
      </c>
      <c r="Y40" s="62" t="str">
        <f>IF(Y39="","",VLOOKUP(Y39,[1]シフト記号表!$C$6:$L$47,10,FALSE))</f>
        <v/>
      </c>
      <c r="Z40" s="62" t="str">
        <f>IF(Z39="","",VLOOKUP(Z39,[1]シフト記号表!$C$6:$L$47,10,FALSE))</f>
        <v/>
      </c>
      <c r="AA40" s="62" t="str">
        <f>IF(AA39="","",VLOOKUP(AA39,[1]シフト記号表!$C$6:$L$47,10,FALSE))</f>
        <v/>
      </c>
      <c r="AB40" s="62" t="str">
        <f>IF(AB39="","",VLOOKUP(AB39,[1]シフト記号表!$C$6:$L$47,10,FALSE))</f>
        <v/>
      </c>
      <c r="AC40" s="63" t="str">
        <f>IF(AC39="","",VLOOKUP(AC39,[1]シフト記号表!$C$6:$L$47,10,FALSE))</f>
        <v/>
      </c>
      <c r="AD40" s="61" t="str">
        <f>IF(AD39="","",VLOOKUP(AD39,[1]シフト記号表!$C$6:$L$47,10,FALSE))</f>
        <v/>
      </c>
      <c r="AE40" s="62" t="str">
        <f>IF(AE39="","",VLOOKUP(AE39,[1]シフト記号表!$C$6:$L$47,10,FALSE))</f>
        <v/>
      </c>
      <c r="AF40" s="62" t="str">
        <f>IF(AF39="","",VLOOKUP(AF39,[1]シフト記号表!$C$6:$L$47,10,FALSE))</f>
        <v/>
      </c>
      <c r="AG40" s="62" t="str">
        <f>IF(AG39="","",VLOOKUP(AG39,[1]シフト記号表!$C$6:$L$47,10,FALSE))</f>
        <v/>
      </c>
      <c r="AH40" s="62" t="str">
        <f>IF(AH39="","",VLOOKUP(AH39,[1]シフト記号表!$C$6:$L$47,10,FALSE))</f>
        <v/>
      </c>
      <c r="AI40" s="62" t="str">
        <f>IF(AI39="","",VLOOKUP(AI39,[1]シフト記号表!$C$6:$L$47,10,FALSE))</f>
        <v/>
      </c>
      <c r="AJ40" s="63" t="str">
        <f>IF(AJ39="","",VLOOKUP(AJ39,[1]シフト記号表!$C$6:$L$47,10,FALSE))</f>
        <v/>
      </c>
      <c r="AK40" s="61" t="str">
        <f>IF(AK39="","",VLOOKUP(AK39,[1]シフト記号表!$C$6:$L$47,10,FALSE))</f>
        <v/>
      </c>
      <c r="AL40" s="62" t="str">
        <f>IF(AL39="","",VLOOKUP(AL39,[1]シフト記号表!$C$6:$L$47,10,FALSE))</f>
        <v/>
      </c>
      <c r="AM40" s="62" t="str">
        <f>IF(AM39="","",VLOOKUP(AM39,[1]シフト記号表!$C$6:$L$47,10,FALSE))</f>
        <v/>
      </c>
      <c r="AN40" s="62" t="str">
        <f>IF(AN39="","",VLOOKUP(AN39,[1]シフト記号表!$C$6:$L$47,10,FALSE))</f>
        <v/>
      </c>
      <c r="AO40" s="62" t="str">
        <f>IF(AO39="","",VLOOKUP(AO39,[1]シフト記号表!$C$6:$L$47,10,FALSE))</f>
        <v/>
      </c>
      <c r="AP40" s="62" t="str">
        <f>IF(AP39="","",VLOOKUP(AP39,[1]シフト記号表!$C$6:$L$47,10,FALSE))</f>
        <v/>
      </c>
      <c r="AQ40" s="63" t="str">
        <f>IF(AQ39="","",VLOOKUP(AQ39,[1]シフト記号表!$C$6:$L$47,10,FALSE))</f>
        <v/>
      </c>
      <c r="AR40" s="61" t="str">
        <f>IF(AR39="","",VLOOKUP(AR39,[1]シフト記号表!$C$6:$L$47,10,FALSE))</f>
        <v/>
      </c>
      <c r="AS40" s="62" t="str">
        <f>IF(AS39="","",VLOOKUP(AS39,[1]シフト記号表!$C$6:$L$47,10,FALSE))</f>
        <v/>
      </c>
      <c r="AT40" s="62" t="str">
        <f>IF(AT39="","",VLOOKUP(AT39,[1]シフト記号表!$C$6:$L$47,10,FALSE))</f>
        <v/>
      </c>
      <c r="AU40" s="62" t="str">
        <f>IF(AU39="","",VLOOKUP(AU39,[1]シフト記号表!$C$6:$L$47,10,FALSE))</f>
        <v/>
      </c>
      <c r="AV40" s="62" t="str">
        <f>IF(AV39="","",VLOOKUP(AV39,[1]シフト記号表!$C$6:$L$47,10,FALSE))</f>
        <v/>
      </c>
      <c r="AW40" s="62" t="str">
        <f>IF(AW39="","",VLOOKUP(AW39,[1]シフト記号表!$C$6:$L$47,10,FALSE))</f>
        <v/>
      </c>
      <c r="AX40" s="63" t="str">
        <f>IF(AX39="","",VLOOKUP(AX39,[1]シフト記号表!$C$6:$L$47,10,FALSE))</f>
        <v/>
      </c>
      <c r="AY40" s="61" t="str">
        <f>IF(AY39="","",VLOOKUP(AY39,[1]シフト記号表!$C$6:$L$47,10,FALSE))</f>
        <v/>
      </c>
      <c r="AZ40" s="62" t="str">
        <f>IF(AZ39="","",VLOOKUP(AZ39,[1]シフト記号表!$C$6:$L$47,10,FALSE))</f>
        <v/>
      </c>
      <c r="BA40" s="62" t="str">
        <f>IF(BA39="","",VLOOKUP(BA39,[1]シフト記号表!$C$6:$L$47,10,FALSE))</f>
        <v/>
      </c>
      <c r="BB40" s="139">
        <f>IF($BE$3="４週",SUM(W40:AX40),IF($BE$3="暦月",SUM(W40:BA40),""))</f>
        <v>0</v>
      </c>
      <c r="BC40" s="140"/>
      <c r="BD40" s="141">
        <f>IF($BE$3="４週",BB40/4,IF($BE$3="暦月",(BB40/($BE$8/7)),""))</f>
        <v>0</v>
      </c>
      <c r="BE40" s="140"/>
      <c r="BF40" s="136"/>
      <c r="BG40" s="137"/>
      <c r="BH40" s="137"/>
      <c r="BI40" s="137"/>
      <c r="BJ40" s="138"/>
    </row>
    <row r="41" spans="2:62" ht="20.25" customHeight="1" x14ac:dyDescent="0.15">
      <c r="B41" s="96">
        <f>B39+1</f>
        <v>14</v>
      </c>
      <c r="C41" s="98"/>
      <c r="D41" s="99"/>
      <c r="E41" s="56"/>
      <c r="F41" s="57"/>
      <c r="G41" s="56"/>
      <c r="H41" s="57"/>
      <c r="I41" s="102"/>
      <c r="J41" s="103"/>
      <c r="K41" s="106"/>
      <c r="L41" s="107"/>
      <c r="M41" s="107"/>
      <c r="N41" s="99"/>
      <c r="O41" s="110"/>
      <c r="P41" s="111"/>
      <c r="Q41" s="111"/>
      <c r="R41" s="111"/>
      <c r="S41" s="112"/>
      <c r="T41" s="76" t="s">
        <v>33</v>
      </c>
      <c r="U41" s="77"/>
      <c r="V41" s="78"/>
      <c r="W41" s="69"/>
      <c r="X41" s="70"/>
      <c r="Y41" s="70"/>
      <c r="Z41" s="70"/>
      <c r="AA41" s="70"/>
      <c r="AB41" s="70"/>
      <c r="AC41" s="71"/>
      <c r="AD41" s="69"/>
      <c r="AE41" s="70"/>
      <c r="AF41" s="70"/>
      <c r="AG41" s="70"/>
      <c r="AH41" s="70"/>
      <c r="AI41" s="70"/>
      <c r="AJ41" s="71"/>
      <c r="AK41" s="69"/>
      <c r="AL41" s="70"/>
      <c r="AM41" s="70"/>
      <c r="AN41" s="70"/>
      <c r="AO41" s="70"/>
      <c r="AP41" s="70"/>
      <c r="AQ41" s="71"/>
      <c r="AR41" s="69"/>
      <c r="AS41" s="70"/>
      <c r="AT41" s="70"/>
      <c r="AU41" s="70"/>
      <c r="AV41" s="70"/>
      <c r="AW41" s="70"/>
      <c r="AX41" s="71"/>
      <c r="AY41" s="69"/>
      <c r="AZ41" s="70"/>
      <c r="BA41" s="72"/>
      <c r="BB41" s="116"/>
      <c r="BC41" s="117"/>
      <c r="BD41" s="118"/>
      <c r="BE41" s="119"/>
      <c r="BF41" s="120"/>
      <c r="BG41" s="121"/>
      <c r="BH41" s="121"/>
      <c r="BI41" s="121"/>
      <c r="BJ41" s="122"/>
    </row>
    <row r="42" spans="2:62" ht="20.25" customHeight="1" x14ac:dyDescent="0.15">
      <c r="B42" s="129"/>
      <c r="C42" s="130"/>
      <c r="D42" s="131"/>
      <c r="E42" s="56"/>
      <c r="F42" s="57">
        <f>C41</f>
        <v>0</v>
      </c>
      <c r="G42" s="56"/>
      <c r="H42" s="57">
        <f>I41</f>
        <v>0</v>
      </c>
      <c r="I42" s="132"/>
      <c r="J42" s="133"/>
      <c r="K42" s="134"/>
      <c r="L42" s="135"/>
      <c r="M42" s="135"/>
      <c r="N42" s="131"/>
      <c r="O42" s="110"/>
      <c r="P42" s="111"/>
      <c r="Q42" s="111"/>
      <c r="R42" s="111"/>
      <c r="S42" s="112"/>
      <c r="T42" s="73" t="s">
        <v>34</v>
      </c>
      <c r="U42" s="74"/>
      <c r="V42" s="75"/>
      <c r="W42" s="61" t="str">
        <f>IF(W41="","",VLOOKUP(W41,[1]シフト記号表!$C$6:$L$47,10,FALSE))</f>
        <v/>
      </c>
      <c r="X42" s="62" t="str">
        <f>IF(X41="","",VLOOKUP(X41,[1]シフト記号表!$C$6:$L$47,10,FALSE))</f>
        <v/>
      </c>
      <c r="Y42" s="62" t="str">
        <f>IF(Y41="","",VLOOKUP(Y41,[1]シフト記号表!$C$6:$L$47,10,FALSE))</f>
        <v/>
      </c>
      <c r="Z42" s="62" t="str">
        <f>IF(Z41="","",VLOOKUP(Z41,[1]シフト記号表!$C$6:$L$47,10,FALSE))</f>
        <v/>
      </c>
      <c r="AA42" s="62" t="str">
        <f>IF(AA41="","",VLOOKUP(AA41,[1]シフト記号表!$C$6:$L$47,10,FALSE))</f>
        <v/>
      </c>
      <c r="AB42" s="62" t="str">
        <f>IF(AB41="","",VLOOKUP(AB41,[1]シフト記号表!$C$6:$L$47,10,FALSE))</f>
        <v/>
      </c>
      <c r="AC42" s="63" t="str">
        <f>IF(AC41="","",VLOOKUP(AC41,[1]シフト記号表!$C$6:$L$47,10,FALSE))</f>
        <v/>
      </c>
      <c r="AD42" s="61" t="str">
        <f>IF(AD41="","",VLOOKUP(AD41,[1]シフト記号表!$C$6:$L$47,10,FALSE))</f>
        <v/>
      </c>
      <c r="AE42" s="62" t="str">
        <f>IF(AE41="","",VLOOKUP(AE41,[1]シフト記号表!$C$6:$L$47,10,FALSE))</f>
        <v/>
      </c>
      <c r="AF42" s="62" t="str">
        <f>IF(AF41="","",VLOOKUP(AF41,[1]シフト記号表!$C$6:$L$47,10,FALSE))</f>
        <v/>
      </c>
      <c r="AG42" s="62" t="str">
        <f>IF(AG41="","",VLOOKUP(AG41,[1]シフト記号表!$C$6:$L$47,10,FALSE))</f>
        <v/>
      </c>
      <c r="AH42" s="62" t="str">
        <f>IF(AH41="","",VLOOKUP(AH41,[1]シフト記号表!$C$6:$L$47,10,FALSE))</f>
        <v/>
      </c>
      <c r="AI42" s="62" t="str">
        <f>IF(AI41="","",VLOOKUP(AI41,[1]シフト記号表!$C$6:$L$47,10,FALSE))</f>
        <v/>
      </c>
      <c r="AJ42" s="63" t="str">
        <f>IF(AJ41="","",VLOOKUP(AJ41,[1]シフト記号表!$C$6:$L$47,10,FALSE))</f>
        <v/>
      </c>
      <c r="AK42" s="61" t="str">
        <f>IF(AK41="","",VLOOKUP(AK41,[1]シフト記号表!$C$6:$L$47,10,FALSE))</f>
        <v/>
      </c>
      <c r="AL42" s="62" t="str">
        <f>IF(AL41="","",VLOOKUP(AL41,[1]シフト記号表!$C$6:$L$47,10,FALSE))</f>
        <v/>
      </c>
      <c r="AM42" s="62" t="str">
        <f>IF(AM41="","",VLOOKUP(AM41,[1]シフト記号表!$C$6:$L$47,10,FALSE))</f>
        <v/>
      </c>
      <c r="AN42" s="62" t="str">
        <f>IF(AN41="","",VLOOKUP(AN41,[1]シフト記号表!$C$6:$L$47,10,FALSE))</f>
        <v/>
      </c>
      <c r="AO42" s="62" t="str">
        <f>IF(AO41="","",VLOOKUP(AO41,[1]シフト記号表!$C$6:$L$47,10,FALSE))</f>
        <v/>
      </c>
      <c r="AP42" s="62" t="str">
        <f>IF(AP41="","",VLOOKUP(AP41,[1]シフト記号表!$C$6:$L$47,10,FALSE))</f>
        <v/>
      </c>
      <c r="AQ42" s="63" t="str">
        <f>IF(AQ41="","",VLOOKUP(AQ41,[1]シフト記号表!$C$6:$L$47,10,FALSE))</f>
        <v/>
      </c>
      <c r="AR42" s="61" t="str">
        <f>IF(AR41="","",VLOOKUP(AR41,[1]シフト記号表!$C$6:$L$47,10,FALSE))</f>
        <v/>
      </c>
      <c r="AS42" s="62" t="str">
        <f>IF(AS41="","",VLOOKUP(AS41,[1]シフト記号表!$C$6:$L$47,10,FALSE))</f>
        <v/>
      </c>
      <c r="AT42" s="62" t="str">
        <f>IF(AT41="","",VLOOKUP(AT41,[1]シフト記号表!$C$6:$L$47,10,FALSE))</f>
        <v/>
      </c>
      <c r="AU42" s="62" t="str">
        <f>IF(AU41="","",VLOOKUP(AU41,[1]シフト記号表!$C$6:$L$47,10,FALSE))</f>
        <v/>
      </c>
      <c r="AV42" s="62" t="str">
        <f>IF(AV41="","",VLOOKUP(AV41,[1]シフト記号表!$C$6:$L$47,10,FALSE))</f>
        <v/>
      </c>
      <c r="AW42" s="62" t="str">
        <f>IF(AW41="","",VLOOKUP(AW41,[1]シフト記号表!$C$6:$L$47,10,FALSE))</f>
        <v/>
      </c>
      <c r="AX42" s="63" t="str">
        <f>IF(AX41="","",VLOOKUP(AX41,[1]シフト記号表!$C$6:$L$47,10,FALSE))</f>
        <v/>
      </c>
      <c r="AY42" s="61" t="str">
        <f>IF(AY41="","",VLOOKUP(AY41,[1]シフト記号表!$C$6:$L$47,10,FALSE))</f>
        <v/>
      </c>
      <c r="AZ42" s="62" t="str">
        <f>IF(AZ41="","",VLOOKUP(AZ41,[1]シフト記号表!$C$6:$L$47,10,FALSE))</f>
        <v/>
      </c>
      <c r="BA42" s="62" t="str">
        <f>IF(BA41="","",VLOOKUP(BA41,[1]シフト記号表!$C$6:$L$47,10,FALSE))</f>
        <v/>
      </c>
      <c r="BB42" s="139">
        <f>IF($BE$3="４週",SUM(W42:AX42),IF($BE$3="暦月",SUM(W42:BA42),""))</f>
        <v>0</v>
      </c>
      <c r="BC42" s="140"/>
      <c r="BD42" s="141">
        <f>IF($BE$3="４週",BB42/4,IF($BE$3="暦月",(BB42/($BE$8/7)),""))</f>
        <v>0</v>
      </c>
      <c r="BE42" s="140"/>
      <c r="BF42" s="136"/>
      <c r="BG42" s="137"/>
      <c r="BH42" s="137"/>
      <c r="BI42" s="137"/>
      <c r="BJ42" s="138"/>
    </row>
    <row r="43" spans="2:62" ht="20.25" customHeight="1" x14ac:dyDescent="0.15">
      <c r="B43" s="96">
        <f>B41+1</f>
        <v>15</v>
      </c>
      <c r="C43" s="98"/>
      <c r="D43" s="99"/>
      <c r="E43" s="56"/>
      <c r="F43" s="57"/>
      <c r="G43" s="56"/>
      <c r="H43" s="57"/>
      <c r="I43" s="102"/>
      <c r="J43" s="103"/>
      <c r="K43" s="106"/>
      <c r="L43" s="107"/>
      <c r="M43" s="107"/>
      <c r="N43" s="99"/>
      <c r="O43" s="110"/>
      <c r="P43" s="111"/>
      <c r="Q43" s="111"/>
      <c r="R43" s="111"/>
      <c r="S43" s="112"/>
      <c r="T43" s="76" t="s">
        <v>33</v>
      </c>
      <c r="U43" s="77"/>
      <c r="V43" s="78"/>
      <c r="W43" s="69"/>
      <c r="X43" s="70"/>
      <c r="Y43" s="70"/>
      <c r="Z43" s="70"/>
      <c r="AA43" s="70"/>
      <c r="AB43" s="70"/>
      <c r="AC43" s="71"/>
      <c r="AD43" s="69"/>
      <c r="AE43" s="70"/>
      <c r="AF43" s="70"/>
      <c r="AG43" s="70"/>
      <c r="AH43" s="70"/>
      <c r="AI43" s="70"/>
      <c r="AJ43" s="71"/>
      <c r="AK43" s="69"/>
      <c r="AL43" s="70"/>
      <c r="AM43" s="70"/>
      <c r="AN43" s="70"/>
      <c r="AO43" s="70"/>
      <c r="AP43" s="70"/>
      <c r="AQ43" s="71"/>
      <c r="AR43" s="69"/>
      <c r="AS43" s="70"/>
      <c r="AT43" s="70"/>
      <c r="AU43" s="70"/>
      <c r="AV43" s="70"/>
      <c r="AW43" s="70"/>
      <c r="AX43" s="71"/>
      <c r="AY43" s="69"/>
      <c r="AZ43" s="70"/>
      <c r="BA43" s="72"/>
      <c r="BB43" s="116"/>
      <c r="BC43" s="117"/>
      <c r="BD43" s="118"/>
      <c r="BE43" s="119"/>
      <c r="BF43" s="120"/>
      <c r="BG43" s="121"/>
      <c r="BH43" s="121"/>
      <c r="BI43" s="121"/>
      <c r="BJ43" s="122"/>
    </row>
    <row r="44" spans="2:62" ht="20.25" customHeight="1" x14ac:dyDescent="0.15">
      <c r="B44" s="129"/>
      <c r="C44" s="130"/>
      <c r="D44" s="131"/>
      <c r="E44" s="56"/>
      <c r="F44" s="57">
        <f>C43</f>
        <v>0</v>
      </c>
      <c r="G44" s="56"/>
      <c r="H44" s="57">
        <f>I43</f>
        <v>0</v>
      </c>
      <c r="I44" s="132"/>
      <c r="J44" s="133"/>
      <c r="K44" s="134"/>
      <c r="L44" s="135"/>
      <c r="M44" s="135"/>
      <c r="N44" s="131"/>
      <c r="O44" s="110"/>
      <c r="P44" s="111"/>
      <c r="Q44" s="111"/>
      <c r="R44" s="111"/>
      <c r="S44" s="112"/>
      <c r="T44" s="73" t="s">
        <v>34</v>
      </c>
      <c r="U44" s="74"/>
      <c r="V44" s="75"/>
      <c r="W44" s="61" t="str">
        <f>IF(W43="","",VLOOKUP(W43,[1]シフト記号表!$C$6:$L$47,10,FALSE))</f>
        <v/>
      </c>
      <c r="X44" s="62" t="str">
        <f>IF(X43="","",VLOOKUP(X43,[1]シフト記号表!$C$6:$L$47,10,FALSE))</f>
        <v/>
      </c>
      <c r="Y44" s="62" t="str">
        <f>IF(Y43="","",VLOOKUP(Y43,[1]シフト記号表!$C$6:$L$47,10,FALSE))</f>
        <v/>
      </c>
      <c r="Z44" s="62" t="str">
        <f>IF(Z43="","",VLOOKUP(Z43,[1]シフト記号表!$C$6:$L$47,10,FALSE))</f>
        <v/>
      </c>
      <c r="AA44" s="62" t="str">
        <f>IF(AA43="","",VLOOKUP(AA43,[1]シフト記号表!$C$6:$L$47,10,FALSE))</f>
        <v/>
      </c>
      <c r="AB44" s="62" t="str">
        <f>IF(AB43="","",VLOOKUP(AB43,[1]シフト記号表!$C$6:$L$47,10,FALSE))</f>
        <v/>
      </c>
      <c r="AC44" s="63" t="str">
        <f>IF(AC43="","",VLOOKUP(AC43,[1]シフト記号表!$C$6:$L$47,10,FALSE))</f>
        <v/>
      </c>
      <c r="AD44" s="61" t="str">
        <f>IF(AD43="","",VLOOKUP(AD43,[1]シフト記号表!$C$6:$L$47,10,FALSE))</f>
        <v/>
      </c>
      <c r="AE44" s="62" t="str">
        <f>IF(AE43="","",VLOOKUP(AE43,[1]シフト記号表!$C$6:$L$47,10,FALSE))</f>
        <v/>
      </c>
      <c r="AF44" s="62" t="str">
        <f>IF(AF43="","",VLOOKUP(AF43,[1]シフト記号表!$C$6:$L$47,10,FALSE))</f>
        <v/>
      </c>
      <c r="AG44" s="62" t="str">
        <f>IF(AG43="","",VLOOKUP(AG43,[1]シフト記号表!$C$6:$L$47,10,FALSE))</f>
        <v/>
      </c>
      <c r="AH44" s="62" t="str">
        <f>IF(AH43="","",VLOOKUP(AH43,[1]シフト記号表!$C$6:$L$47,10,FALSE))</f>
        <v/>
      </c>
      <c r="AI44" s="62" t="str">
        <f>IF(AI43="","",VLOOKUP(AI43,[1]シフト記号表!$C$6:$L$47,10,FALSE))</f>
        <v/>
      </c>
      <c r="AJ44" s="63" t="str">
        <f>IF(AJ43="","",VLOOKUP(AJ43,[1]シフト記号表!$C$6:$L$47,10,FALSE))</f>
        <v/>
      </c>
      <c r="AK44" s="61" t="str">
        <f>IF(AK43="","",VLOOKUP(AK43,[1]シフト記号表!$C$6:$L$47,10,FALSE))</f>
        <v/>
      </c>
      <c r="AL44" s="62" t="str">
        <f>IF(AL43="","",VLOOKUP(AL43,[1]シフト記号表!$C$6:$L$47,10,FALSE))</f>
        <v/>
      </c>
      <c r="AM44" s="62" t="str">
        <f>IF(AM43="","",VLOOKUP(AM43,[1]シフト記号表!$C$6:$L$47,10,FALSE))</f>
        <v/>
      </c>
      <c r="AN44" s="62" t="str">
        <f>IF(AN43="","",VLOOKUP(AN43,[1]シフト記号表!$C$6:$L$47,10,FALSE))</f>
        <v/>
      </c>
      <c r="AO44" s="62" t="str">
        <f>IF(AO43="","",VLOOKUP(AO43,[1]シフト記号表!$C$6:$L$47,10,FALSE))</f>
        <v/>
      </c>
      <c r="AP44" s="62" t="str">
        <f>IF(AP43="","",VLOOKUP(AP43,[1]シフト記号表!$C$6:$L$47,10,FALSE))</f>
        <v/>
      </c>
      <c r="AQ44" s="63" t="str">
        <f>IF(AQ43="","",VLOOKUP(AQ43,[1]シフト記号表!$C$6:$L$47,10,FALSE))</f>
        <v/>
      </c>
      <c r="AR44" s="61" t="str">
        <f>IF(AR43="","",VLOOKUP(AR43,[1]シフト記号表!$C$6:$L$47,10,FALSE))</f>
        <v/>
      </c>
      <c r="AS44" s="62" t="str">
        <f>IF(AS43="","",VLOOKUP(AS43,[1]シフト記号表!$C$6:$L$47,10,FALSE))</f>
        <v/>
      </c>
      <c r="AT44" s="62" t="str">
        <f>IF(AT43="","",VLOOKUP(AT43,[1]シフト記号表!$C$6:$L$47,10,FALSE))</f>
        <v/>
      </c>
      <c r="AU44" s="62" t="str">
        <f>IF(AU43="","",VLOOKUP(AU43,[1]シフト記号表!$C$6:$L$47,10,FALSE))</f>
        <v/>
      </c>
      <c r="AV44" s="62" t="str">
        <f>IF(AV43="","",VLOOKUP(AV43,[1]シフト記号表!$C$6:$L$47,10,FALSE))</f>
        <v/>
      </c>
      <c r="AW44" s="62" t="str">
        <f>IF(AW43="","",VLOOKUP(AW43,[1]シフト記号表!$C$6:$L$47,10,FALSE))</f>
        <v/>
      </c>
      <c r="AX44" s="63" t="str">
        <f>IF(AX43="","",VLOOKUP(AX43,[1]シフト記号表!$C$6:$L$47,10,FALSE))</f>
        <v/>
      </c>
      <c r="AY44" s="61" t="str">
        <f>IF(AY43="","",VLOOKUP(AY43,[1]シフト記号表!$C$6:$L$47,10,FALSE))</f>
        <v/>
      </c>
      <c r="AZ44" s="62" t="str">
        <f>IF(AZ43="","",VLOOKUP(AZ43,[1]シフト記号表!$C$6:$L$47,10,FALSE))</f>
        <v/>
      </c>
      <c r="BA44" s="62" t="str">
        <f>IF(BA43="","",VLOOKUP(BA43,[1]シフト記号表!$C$6:$L$47,10,FALSE))</f>
        <v/>
      </c>
      <c r="BB44" s="139">
        <f>IF($BE$3="４週",SUM(W44:AX44),IF($BE$3="暦月",SUM(W44:BA44),""))</f>
        <v>0</v>
      </c>
      <c r="BC44" s="140"/>
      <c r="BD44" s="141">
        <f>IF($BE$3="４週",BB44/4,IF($BE$3="暦月",(BB44/($BE$8/7)),""))</f>
        <v>0</v>
      </c>
      <c r="BE44" s="140"/>
      <c r="BF44" s="136"/>
      <c r="BG44" s="137"/>
      <c r="BH44" s="137"/>
      <c r="BI44" s="137"/>
      <c r="BJ44" s="138"/>
    </row>
    <row r="45" spans="2:62" ht="20.25" customHeight="1" x14ac:dyDescent="0.15">
      <c r="B45" s="96">
        <f>B43+1</f>
        <v>16</v>
      </c>
      <c r="C45" s="98"/>
      <c r="D45" s="99"/>
      <c r="E45" s="56"/>
      <c r="F45" s="57"/>
      <c r="G45" s="56"/>
      <c r="H45" s="57"/>
      <c r="I45" s="102"/>
      <c r="J45" s="103"/>
      <c r="K45" s="106"/>
      <c r="L45" s="107"/>
      <c r="M45" s="107"/>
      <c r="N45" s="99"/>
      <c r="O45" s="110"/>
      <c r="P45" s="111"/>
      <c r="Q45" s="111"/>
      <c r="R45" s="111"/>
      <c r="S45" s="112"/>
      <c r="T45" s="76" t="s">
        <v>33</v>
      </c>
      <c r="U45" s="77"/>
      <c r="V45" s="78"/>
      <c r="W45" s="69"/>
      <c r="X45" s="70"/>
      <c r="Y45" s="70"/>
      <c r="Z45" s="70"/>
      <c r="AA45" s="70"/>
      <c r="AB45" s="70"/>
      <c r="AC45" s="71"/>
      <c r="AD45" s="69"/>
      <c r="AE45" s="70"/>
      <c r="AF45" s="70"/>
      <c r="AG45" s="70"/>
      <c r="AH45" s="70"/>
      <c r="AI45" s="70"/>
      <c r="AJ45" s="71"/>
      <c r="AK45" s="69"/>
      <c r="AL45" s="70"/>
      <c r="AM45" s="70"/>
      <c r="AN45" s="70"/>
      <c r="AO45" s="70"/>
      <c r="AP45" s="70"/>
      <c r="AQ45" s="71"/>
      <c r="AR45" s="69"/>
      <c r="AS45" s="70"/>
      <c r="AT45" s="70"/>
      <c r="AU45" s="70"/>
      <c r="AV45" s="70"/>
      <c r="AW45" s="70"/>
      <c r="AX45" s="71"/>
      <c r="AY45" s="69"/>
      <c r="AZ45" s="70"/>
      <c r="BA45" s="72"/>
      <c r="BB45" s="116"/>
      <c r="BC45" s="117"/>
      <c r="BD45" s="118"/>
      <c r="BE45" s="119"/>
      <c r="BF45" s="120"/>
      <c r="BG45" s="121"/>
      <c r="BH45" s="121"/>
      <c r="BI45" s="121"/>
      <c r="BJ45" s="122"/>
    </row>
    <row r="46" spans="2:62" ht="20.25" customHeight="1" x14ac:dyDescent="0.15">
      <c r="B46" s="129"/>
      <c r="C46" s="130"/>
      <c r="D46" s="131"/>
      <c r="E46" s="56"/>
      <c r="F46" s="57">
        <f>C45</f>
        <v>0</v>
      </c>
      <c r="G46" s="56"/>
      <c r="H46" s="57">
        <f>I45</f>
        <v>0</v>
      </c>
      <c r="I46" s="132"/>
      <c r="J46" s="133"/>
      <c r="K46" s="134"/>
      <c r="L46" s="135"/>
      <c r="M46" s="135"/>
      <c r="N46" s="131"/>
      <c r="O46" s="110"/>
      <c r="P46" s="111"/>
      <c r="Q46" s="111"/>
      <c r="R46" s="111"/>
      <c r="S46" s="112"/>
      <c r="T46" s="73" t="s">
        <v>34</v>
      </c>
      <c r="U46" s="74"/>
      <c r="V46" s="75"/>
      <c r="W46" s="61" t="str">
        <f>IF(W45="","",VLOOKUP(W45,[1]シフト記号表!$C$6:$L$47,10,FALSE))</f>
        <v/>
      </c>
      <c r="X46" s="62" t="str">
        <f>IF(X45="","",VLOOKUP(X45,[1]シフト記号表!$C$6:$L$47,10,FALSE))</f>
        <v/>
      </c>
      <c r="Y46" s="62" t="str">
        <f>IF(Y45="","",VLOOKUP(Y45,[1]シフト記号表!$C$6:$L$47,10,FALSE))</f>
        <v/>
      </c>
      <c r="Z46" s="62" t="str">
        <f>IF(Z45="","",VLOOKUP(Z45,[1]シフト記号表!$C$6:$L$47,10,FALSE))</f>
        <v/>
      </c>
      <c r="AA46" s="62" t="str">
        <f>IF(AA45="","",VLOOKUP(AA45,[1]シフト記号表!$C$6:$L$47,10,FALSE))</f>
        <v/>
      </c>
      <c r="AB46" s="62" t="str">
        <f>IF(AB45="","",VLOOKUP(AB45,[1]シフト記号表!$C$6:$L$47,10,FALSE))</f>
        <v/>
      </c>
      <c r="AC46" s="63" t="str">
        <f>IF(AC45="","",VLOOKUP(AC45,[1]シフト記号表!$C$6:$L$47,10,FALSE))</f>
        <v/>
      </c>
      <c r="AD46" s="61" t="str">
        <f>IF(AD45="","",VLOOKUP(AD45,[1]シフト記号表!$C$6:$L$47,10,FALSE))</f>
        <v/>
      </c>
      <c r="AE46" s="62" t="str">
        <f>IF(AE45="","",VLOOKUP(AE45,[1]シフト記号表!$C$6:$L$47,10,FALSE))</f>
        <v/>
      </c>
      <c r="AF46" s="62" t="str">
        <f>IF(AF45="","",VLOOKUP(AF45,[1]シフト記号表!$C$6:$L$47,10,FALSE))</f>
        <v/>
      </c>
      <c r="AG46" s="62" t="str">
        <f>IF(AG45="","",VLOOKUP(AG45,[1]シフト記号表!$C$6:$L$47,10,FALSE))</f>
        <v/>
      </c>
      <c r="AH46" s="62" t="str">
        <f>IF(AH45="","",VLOOKUP(AH45,[1]シフト記号表!$C$6:$L$47,10,FALSE))</f>
        <v/>
      </c>
      <c r="AI46" s="62" t="str">
        <f>IF(AI45="","",VLOOKUP(AI45,[1]シフト記号表!$C$6:$L$47,10,FALSE))</f>
        <v/>
      </c>
      <c r="AJ46" s="63" t="str">
        <f>IF(AJ45="","",VLOOKUP(AJ45,[1]シフト記号表!$C$6:$L$47,10,FALSE))</f>
        <v/>
      </c>
      <c r="AK46" s="61" t="str">
        <f>IF(AK45="","",VLOOKUP(AK45,[1]シフト記号表!$C$6:$L$47,10,FALSE))</f>
        <v/>
      </c>
      <c r="AL46" s="62" t="str">
        <f>IF(AL45="","",VLOOKUP(AL45,[1]シフト記号表!$C$6:$L$47,10,FALSE))</f>
        <v/>
      </c>
      <c r="AM46" s="62" t="str">
        <f>IF(AM45="","",VLOOKUP(AM45,[1]シフト記号表!$C$6:$L$47,10,FALSE))</f>
        <v/>
      </c>
      <c r="AN46" s="62" t="str">
        <f>IF(AN45="","",VLOOKUP(AN45,[1]シフト記号表!$C$6:$L$47,10,FALSE))</f>
        <v/>
      </c>
      <c r="AO46" s="62" t="str">
        <f>IF(AO45="","",VLOOKUP(AO45,[1]シフト記号表!$C$6:$L$47,10,FALSE))</f>
        <v/>
      </c>
      <c r="AP46" s="62" t="str">
        <f>IF(AP45="","",VLOOKUP(AP45,[1]シフト記号表!$C$6:$L$47,10,FALSE))</f>
        <v/>
      </c>
      <c r="AQ46" s="63" t="str">
        <f>IF(AQ45="","",VLOOKUP(AQ45,[1]シフト記号表!$C$6:$L$47,10,FALSE))</f>
        <v/>
      </c>
      <c r="AR46" s="61" t="str">
        <f>IF(AR45="","",VLOOKUP(AR45,[1]シフト記号表!$C$6:$L$47,10,FALSE))</f>
        <v/>
      </c>
      <c r="AS46" s="62" t="str">
        <f>IF(AS45="","",VLOOKUP(AS45,[1]シフト記号表!$C$6:$L$47,10,FALSE))</f>
        <v/>
      </c>
      <c r="AT46" s="62" t="str">
        <f>IF(AT45="","",VLOOKUP(AT45,[1]シフト記号表!$C$6:$L$47,10,FALSE))</f>
        <v/>
      </c>
      <c r="AU46" s="62" t="str">
        <f>IF(AU45="","",VLOOKUP(AU45,[1]シフト記号表!$C$6:$L$47,10,FALSE))</f>
        <v/>
      </c>
      <c r="AV46" s="62" t="str">
        <f>IF(AV45="","",VLOOKUP(AV45,[1]シフト記号表!$C$6:$L$47,10,FALSE))</f>
        <v/>
      </c>
      <c r="AW46" s="62" t="str">
        <f>IF(AW45="","",VLOOKUP(AW45,[1]シフト記号表!$C$6:$L$47,10,FALSE))</f>
        <v/>
      </c>
      <c r="AX46" s="63" t="str">
        <f>IF(AX45="","",VLOOKUP(AX45,[1]シフト記号表!$C$6:$L$47,10,FALSE))</f>
        <v/>
      </c>
      <c r="AY46" s="61" t="str">
        <f>IF(AY45="","",VLOOKUP(AY45,[1]シフト記号表!$C$6:$L$47,10,FALSE))</f>
        <v/>
      </c>
      <c r="AZ46" s="62" t="str">
        <f>IF(AZ45="","",VLOOKUP(AZ45,[1]シフト記号表!$C$6:$L$47,10,FALSE))</f>
        <v/>
      </c>
      <c r="BA46" s="62" t="str">
        <f>IF(BA45="","",VLOOKUP(BA45,[1]シフト記号表!$C$6:$L$47,10,FALSE))</f>
        <v/>
      </c>
      <c r="BB46" s="139">
        <f>IF($BE$3="４週",SUM(W46:AX46),IF($BE$3="暦月",SUM(W46:BA46),""))</f>
        <v>0</v>
      </c>
      <c r="BC46" s="140"/>
      <c r="BD46" s="141">
        <f>IF($BE$3="４週",BB46/4,IF($BE$3="暦月",(BB46/($BE$8/7)),""))</f>
        <v>0</v>
      </c>
      <c r="BE46" s="140"/>
      <c r="BF46" s="136"/>
      <c r="BG46" s="137"/>
      <c r="BH46" s="137"/>
      <c r="BI46" s="137"/>
      <c r="BJ46" s="138"/>
    </row>
    <row r="47" spans="2:62" ht="20.25" customHeight="1" x14ac:dyDescent="0.15">
      <c r="B47" s="96">
        <f>B45+1</f>
        <v>17</v>
      </c>
      <c r="C47" s="98"/>
      <c r="D47" s="99"/>
      <c r="E47" s="56"/>
      <c r="F47" s="57"/>
      <c r="G47" s="56"/>
      <c r="H47" s="57"/>
      <c r="I47" s="102"/>
      <c r="J47" s="103"/>
      <c r="K47" s="106"/>
      <c r="L47" s="107"/>
      <c r="M47" s="107"/>
      <c r="N47" s="99"/>
      <c r="O47" s="110"/>
      <c r="P47" s="111"/>
      <c r="Q47" s="111"/>
      <c r="R47" s="111"/>
      <c r="S47" s="112"/>
      <c r="T47" s="76" t="s">
        <v>33</v>
      </c>
      <c r="U47" s="77"/>
      <c r="V47" s="78"/>
      <c r="W47" s="69"/>
      <c r="X47" s="70"/>
      <c r="Y47" s="70"/>
      <c r="Z47" s="70"/>
      <c r="AA47" s="70"/>
      <c r="AB47" s="70"/>
      <c r="AC47" s="71"/>
      <c r="AD47" s="69"/>
      <c r="AE47" s="70"/>
      <c r="AF47" s="70"/>
      <c r="AG47" s="70"/>
      <c r="AH47" s="70"/>
      <c r="AI47" s="70"/>
      <c r="AJ47" s="71"/>
      <c r="AK47" s="69"/>
      <c r="AL47" s="70"/>
      <c r="AM47" s="70"/>
      <c r="AN47" s="70"/>
      <c r="AO47" s="70"/>
      <c r="AP47" s="70"/>
      <c r="AQ47" s="71"/>
      <c r="AR47" s="69"/>
      <c r="AS47" s="70"/>
      <c r="AT47" s="70"/>
      <c r="AU47" s="70"/>
      <c r="AV47" s="70"/>
      <c r="AW47" s="70"/>
      <c r="AX47" s="71"/>
      <c r="AY47" s="69"/>
      <c r="AZ47" s="70"/>
      <c r="BA47" s="72"/>
      <c r="BB47" s="116"/>
      <c r="BC47" s="117"/>
      <c r="BD47" s="118"/>
      <c r="BE47" s="119"/>
      <c r="BF47" s="120"/>
      <c r="BG47" s="121"/>
      <c r="BH47" s="121"/>
      <c r="BI47" s="121"/>
      <c r="BJ47" s="122"/>
    </row>
    <row r="48" spans="2:62" ht="20.25" customHeight="1" x14ac:dyDescent="0.15">
      <c r="B48" s="129"/>
      <c r="C48" s="130"/>
      <c r="D48" s="131"/>
      <c r="E48" s="56"/>
      <c r="F48" s="57">
        <f>C47</f>
        <v>0</v>
      </c>
      <c r="G48" s="56"/>
      <c r="H48" s="57">
        <f>I47</f>
        <v>0</v>
      </c>
      <c r="I48" s="132"/>
      <c r="J48" s="133"/>
      <c r="K48" s="134"/>
      <c r="L48" s="135"/>
      <c r="M48" s="135"/>
      <c r="N48" s="131"/>
      <c r="O48" s="110"/>
      <c r="P48" s="111"/>
      <c r="Q48" s="111"/>
      <c r="R48" s="111"/>
      <c r="S48" s="112"/>
      <c r="T48" s="73" t="s">
        <v>34</v>
      </c>
      <c r="U48" s="74"/>
      <c r="V48" s="75"/>
      <c r="W48" s="61" t="str">
        <f>IF(W47="","",VLOOKUP(W47,[1]シフト記号表!$C$6:$L$47,10,FALSE))</f>
        <v/>
      </c>
      <c r="X48" s="62" t="str">
        <f>IF(X47="","",VLOOKUP(X47,[1]シフト記号表!$C$6:$L$47,10,FALSE))</f>
        <v/>
      </c>
      <c r="Y48" s="62" t="str">
        <f>IF(Y47="","",VLOOKUP(Y47,[1]シフト記号表!$C$6:$L$47,10,FALSE))</f>
        <v/>
      </c>
      <c r="Z48" s="62" t="str">
        <f>IF(Z47="","",VLOOKUP(Z47,[1]シフト記号表!$C$6:$L$47,10,FALSE))</f>
        <v/>
      </c>
      <c r="AA48" s="62" t="str">
        <f>IF(AA47="","",VLOOKUP(AA47,[1]シフト記号表!$C$6:$L$47,10,FALSE))</f>
        <v/>
      </c>
      <c r="AB48" s="62" t="str">
        <f>IF(AB47="","",VLOOKUP(AB47,[1]シフト記号表!$C$6:$L$47,10,FALSE))</f>
        <v/>
      </c>
      <c r="AC48" s="63" t="str">
        <f>IF(AC47="","",VLOOKUP(AC47,[1]シフト記号表!$C$6:$L$47,10,FALSE))</f>
        <v/>
      </c>
      <c r="AD48" s="61" t="str">
        <f>IF(AD47="","",VLOOKUP(AD47,[1]シフト記号表!$C$6:$L$47,10,FALSE))</f>
        <v/>
      </c>
      <c r="AE48" s="62" t="str">
        <f>IF(AE47="","",VLOOKUP(AE47,[1]シフト記号表!$C$6:$L$47,10,FALSE))</f>
        <v/>
      </c>
      <c r="AF48" s="62" t="str">
        <f>IF(AF47="","",VLOOKUP(AF47,[1]シフト記号表!$C$6:$L$47,10,FALSE))</f>
        <v/>
      </c>
      <c r="AG48" s="62" t="str">
        <f>IF(AG47="","",VLOOKUP(AG47,[1]シフト記号表!$C$6:$L$47,10,FALSE))</f>
        <v/>
      </c>
      <c r="AH48" s="62" t="str">
        <f>IF(AH47="","",VLOOKUP(AH47,[1]シフト記号表!$C$6:$L$47,10,FALSE))</f>
        <v/>
      </c>
      <c r="AI48" s="62" t="str">
        <f>IF(AI47="","",VLOOKUP(AI47,[1]シフト記号表!$C$6:$L$47,10,FALSE))</f>
        <v/>
      </c>
      <c r="AJ48" s="63" t="str">
        <f>IF(AJ47="","",VLOOKUP(AJ47,[1]シフト記号表!$C$6:$L$47,10,FALSE))</f>
        <v/>
      </c>
      <c r="AK48" s="61" t="str">
        <f>IF(AK47="","",VLOOKUP(AK47,[1]シフト記号表!$C$6:$L$47,10,FALSE))</f>
        <v/>
      </c>
      <c r="AL48" s="62" t="str">
        <f>IF(AL47="","",VLOOKUP(AL47,[1]シフト記号表!$C$6:$L$47,10,FALSE))</f>
        <v/>
      </c>
      <c r="AM48" s="62" t="str">
        <f>IF(AM47="","",VLOOKUP(AM47,[1]シフト記号表!$C$6:$L$47,10,FALSE))</f>
        <v/>
      </c>
      <c r="AN48" s="62" t="str">
        <f>IF(AN47="","",VLOOKUP(AN47,[1]シフト記号表!$C$6:$L$47,10,FALSE))</f>
        <v/>
      </c>
      <c r="AO48" s="62" t="str">
        <f>IF(AO47="","",VLOOKUP(AO47,[1]シフト記号表!$C$6:$L$47,10,FALSE))</f>
        <v/>
      </c>
      <c r="AP48" s="62" t="str">
        <f>IF(AP47="","",VLOOKUP(AP47,[1]シフト記号表!$C$6:$L$47,10,FALSE))</f>
        <v/>
      </c>
      <c r="AQ48" s="63" t="str">
        <f>IF(AQ47="","",VLOOKUP(AQ47,[1]シフト記号表!$C$6:$L$47,10,FALSE))</f>
        <v/>
      </c>
      <c r="AR48" s="61" t="str">
        <f>IF(AR47="","",VLOOKUP(AR47,[1]シフト記号表!$C$6:$L$47,10,FALSE))</f>
        <v/>
      </c>
      <c r="AS48" s="62" t="str">
        <f>IF(AS47="","",VLOOKUP(AS47,[1]シフト記号表!$C$6:$L$47,10,FALSE))</f>
        <v/>
      </c>
      <c r="AT48" s="62" t="str">
        <f>IF(AT47="","",VLOOKUP(AT47,[1]シフト記号表!$C$6:$L$47,10,FALSE))</f>
        <v/>
      </c>
      <c r="AU48" s="62" t="str">
        <f>IF(AU47="","",VLOOKUP(AU47,[1]シフト記号表!$C$6:$L$47,10,FALSE))</f>
        <v/>
      </c>
      <c r="AV48" s="62" t="str">
        <f>IF(AV47="","",VLOOKUP(AV47,[1]シフト記号表!$C$6:$L$47,10,FALSE))</f>
        <v/>
      </c>
      <c r="AW48" s="62" t="str">
        <f>IF(AW47="","",VLOOKUP(AW47,[1]シフト記号表!$C$6:$L$47,10,FALSE))</f>
        <v/>
      </c>
      <c r="AX48" s="63" t="str">
        <f>IF(AX47="","",VLOOKUP(AX47,[1]シフト記号表!$C$6:$L$47,10,FALSE))</f>
        <v/>
      </c>
      <c r="AY48" s="61" t="str">
        <f>IF(AY47="","",VLOOKUP(AY47,[1]シフト記号表!$C$6:$L$47,10,FALSE))</f>
        <v/>
      </c>
      <c r="AZ48" s="62" t="str">
        <f>IF(AZ47="","",VLOOKUP(AZ47,[1]シフト記号表!$C$6:$L$47,10,FALSE))</f>
        <v/>
      </c>
      <c r="BA48" s="62" t="str">
        <f>IF(BA47="","",VLOOKUP(BA47,[1]シフト記号表!$C$6:$L$47,10,FALSE))</f>
        <v/>
      </c>
      <c r="BB48" s="139">
        <f>IF($BE$3="４週",SUM(W48:AX48),IF($BE$3="暦月",SUM(W48:BA48),""))</f>
        <v>0</v>
      </c>
      <c r="BC48" s="140"/>
      <c r="BD48" s="141">
        <f>IF($BE$3="４週",BB48/4,IF($BE$3="暦月",(BB48/($BE$8/7)),""))</f>
        <v>0</v>
      </c>
      <c r="BE48" s="140"/>
      <c r="BF48" s="136"/>
      <c r="BG48" s="137"/>
      <c r="BH48" s="137"/>
      <c r="BI48" s="137"/>
      <c r="BJ48" s="138"/>
    </row>
    <row r="49" spans="2:62" ht="20.25" customHeight="1" x14ac:dyDescent="0.15">
      <c r="B49" s="96">
        <f>B47+1</f>
        <v>18</v>
      </c>
      <c r="C49" s="98"/>
      <c r="D49" s="99"/>
      <c r="E49" s="56"/>
      <c r="F49" s="57"/>
      <c r="G49" s="56"/>
      <c r="H49" s="57"/>
      <c r="I49" s="102"/>
      <c r="J49" s="103"/>
      <c r="K49" s="106"/>
      <c r="L49" s="107"/>
      <c r="M49" s="107"/>
      <c r="N49" s="99"/>
      <c r="O49" s="110"/>
      <c r="P49" s="111"/>
      <c r="Q49" s="111"/>
      <c r="R49" s="111"/>
      <c r="S49" s="112"/>
      <c r="T49" s="76" t="s">
        <v>33</v>
      </c>
      <c r="U49" s="77"/>
      <c r="V49" s="78"/>
      <c r="W49" s="69"/>
      <c r="X49" s="70"/>
      <c r="Y49" s="70"/>
      <c r="Z49" s="70"/>
      <c r="AA49" s="70"/>
      <c r="AB49" s="70"/>
      <c r="AC49" s="71"/>
      <c r="AD49" s="69"/>
      <c r="AE49" s="70"/>
      <c r="AF49" s="70"/>
      <c r="AG49" s="70"/>
      <c r="AH49" s="70"/>
      <c r="AI49" s="70"/>
      <c r="AJ49" s="71"/>
      <c r="AK49" s="69"/>
      <c r="AL49" s="70"/>
      <c r="AM49" s="70"/>
      <c r="AN49" s="70"/>
      <c r="AO49" s="70"/>
      <c r="AP49" s="70"/>
      <c r="AQ49" s="71"/>
      <c r="AR49" s="69"/>
      <c r="AS49" s="70"/>
      <c r="AT49" s="70"/>
      <c r="AU49" s="70"/>
      <c r="AV49" s="70"/>
      <c r="AW49" s="70"/>
      <c r="AX49" s="71"/>
      <c r="AY49" s="69"/>
      <c r="AZ49" s="70"/>
      <c r="BA49" s="72"/>
      <c r="BB49" s="116"/>
      <c r="BC49" s="117"/>
      <c r="BD49" s="118"/>
      <c r="BE49" s="119"/>
      <c r="BF49" s="120"/>
      <c r="BG49" s="121"/>
      <c r="BH49" s="121"/>
      <c r="BI49" s="121"/>
      <c r="BJ49" s="122"/>
    </row>
    <row r="50" spans="2:62" ht="20.25" customHeight="1" x14ac:dyDescent="0.15">
      <c r="B50" s="129"/>
      <c r="C50" s="130"/>
      <c r="D50" s="131"/>
      <c r="E50" s="56"/>
      <c r="F50" s="57">
        <f>C49</f>
        <v>0</v>
      </c>
      <c r="G50" s="56"/>
      <c r="H50" s="57">
        <f>I49</f>
        <v>0</v>
      </c>
      <c r="I50" s="132"/>
      <c r="J50" s="133"/>
      <c r="K50" s="134"/>
      <c r="L50" s="135"/>
      <c r="M50" s="135"/>
      <c r="N50" s="131"/>
      <c r="O50" s="110"/>
      <c r="P50" s="111"/>
      <c r="Q50" s="111"/>
      <c r="R50" s="111"/>
      <c r="S50" s="112"/>
      <c r="T50" s="73" t="s">
        <v>34</v>
      </c>
      <c r="U50" s="74"/>
      <c r="V50" s="75"/>
      <c r="W50" s="61" t="str">
        <f>IF(W49="","",VLOOKUP(W49,[1]シフト記号表!$C$6:$L$47,10,FALSE))</f>
        <v/>
      </c>
      <c r="X50" s="62" t="str">
        <f>IF(X49="","",VLOOKUP(X49,[1]シフト記号表!$C$6:$L$47,10,FALSE))</f>
        <v/>
      </c>
      <c r="Y50" s="62" t="str">
        <f>IF(Y49="","",VLOOKUP(Y49,[1]シフト記号表!$C$6:$L$47,10,FALSE))</f>
        <v/>
      </c>
      <c r="Z50" s="62" t="str">
        <f>IF(Z49="","",VLOOKUP(Z49,[1]シフト記号表!$C$6:$L$47,10,FALSE))</f>
        <v/>
      </c>
      <c r="AA50" s="62" t="str">
        <f>IF(AA49="","",VLOOKUP(AA49,[1]シフト記号表!$C$6:$L$47,10,FALSE))</f>
        <v/>
      </c>
      <c r="AB50" s="62" t="str">
        <f>IF(AB49="","",VLOOKUP(AB49,[1]シフト記号表!$C$6:$L$47,10,FALSE))</f>
        <v/>
      </c>
      <c r="AC50" s="63" t="str">
        <f>IF(AC49="","",VLOOKUP(AC49,[1]シフト記号表!$C$6:$L$47,10,FALSE))</f>
        <v/>
      </c>
      <c r="AD50" s="61" t="str">
        <f>IF(AD49="","",VLOOKUP(AD49,[1]シフト記号表!$C$6:$L$47,10,FALSE))</f>
        <v/>
      </c>
      <c r="AE50" s="62" t="str">
        <f>IF(AE49="","",VLOOKUP(AE49,[1]シフト記号表!$C$6:$L$47,10,FALSE))</f>
        <v/>
      </c>
      <c r="AF50" s="62" t="str">
        <f>IF(AF49="","",VLOOKUP(AF49,[1]シフト記号表!$C$6:$L$47,10,FALSE))</f>
        <v/>
      </c>
      <c r="AG50" s="62" t="str">
        <f>IF(AG49="","",VLOOKUP(AG49,[1]シフト記号表!$C$6:$L$47,10,FALSE))</f>
        <v/>
      </c>
      <c r="AH50" s="62" t="str">
        <f>IF(AH49="","",VLOOKUP(AH49,[1]シフト記号表!$C$6:$L$47,10,FALSE))</f>
        <v/>
      </c>
      <c r="AI50" s="62" t="str">
        <f>IF(AI49="","",VLOOKUP(AI49,[1]シフト記号表!$C$6:$L$47,10,FALSE))</f>
        <v/>
      </c>
      <c r="AJ50" s="63" t="str">
        <f>IF(AJ49="","",VLOOKUP(AJ49,[1]シフト記号表!$C$6:$L$47,10,FALSE))</f>
        <v/>
      </c>
      <c r="AK50" s="61" t="str">
        <f>IF(AK49="","",VLOOKUP(AK49,[1]シフト記号表!$C$6:$L$47,10,FALSE))</f>
        <v/>
      </c>
      <c r="AL50" s="62" t="str">
        <f>IF(AL49="","",VLOOKUP(AL49,[1]シフト記号表!$C$6:$L$47,10,FALSE))</f>
        <v/>
      </c>
      <c r="AM50" s="62" t="str">
        <f>IF(AM49="","",VLOOKUP(AM49,[1]シフト記号表!$C$6:$L$47,10,FALSE))</f>
        <v/>
      </c>
      <c r="AN50" s="62" t="str">
        <f>IF(AN49="","",VLOOKUP(AN49,[1]シフト記号表!$C$6:$L$47,10,FALSE))</f>
        <v/>
      </c>
      <c r="AO50" s="62" t="str">
        <f>IF(AO49="","",VLOOKUP(AO49,[1]シフト記号表!$C$6:$L$47,10,FALSE))</f>
        <v/>
      </c>
      <c r="AP50" s="62" t="str">
        <f>IF(AP49="","",VLOOKUP(AP49,[1]シフト記号表!$C$6:$L$47,10,FALSE))</f>
        <v/>
      </c>
      <c r="AQ50" s="63" t="str">
        <f>IF(AQ49="","",VLOOKUP(AQ49,[1]シフト記号表!$C$6:$L$47,10,FALSE))</f>
        <v/>
      </c>
      <c r="AR50" s="61" t="str">
        <f>IF(AR49="","",VLOOKUP(AR49,[1]シフト記号表!$C$6:$L$47,10,FALSE))</f>
        <v/>
      </c>
      <c r="AS50" s="62" t="str">
        <f>IF(AS49="","",VLOOKUP(AS49,[1]シフト記号表!$C$6:$L$47,10,FALSE))</f>
        <v/>
      </c>
      <c r="AT50" s="62" t="str">
        <f>IF(AT49="","",VLOOKUP(AT49,[1]シフト記号表!$C$6:$L$47,10,FALSE))</f>
        <v/>
      </c>
      <c r="AU50" s="62" t="str">
        <f>IF(AU49="","",VLOOKUP(AU49,[1]シフト記号表!$C$6:$L$47,10,FALSE))</f>
        <v/>
      </c>
      <c r="AV50" s="62" t="str">
        <f>IF(AV49="","",VLOOKUP(AV49,[1]シフト記号表!$C$6:$L$47,10,FALSE))</f>
        <v/>
      </c>
      <c r="AW50" s="62" t="str">
        <f>IF(AW49="","",VLOOKUP(AW49,[1]シフト記号表!$C$6:$L$47,10,FALSE))</f>
        <v/>
      </c>
      <c r="AX50" s="63" t="str">
        <f>IF(AX49="","",VLOOKUP(AX49,[1]シフト記号表!$C$6:$L$47,10,FALSE))</f>
        <v/>
      </c>
      <c r="AY50" s="61" t="str">
        <f>IF(AY49="","",VLOOKUP(AY49,[1]シフト記号表!$C$6:$L$47,10,FALSE))</f>
        <v/>
      </c>
      <c r="AZ50" s="62" t="str">
        <f>IF(AZ49="","",VLOOKUP(AZ49,[1]シフト記号表!$C$6:$L$47,10,FALSE))</f>
        <v/>
      </c>
      <c r="BA50" s="62" t="str">
        <f>IF(BA49="","",VLOOKUP(BA49,[1]シフト記号表!$C$6:$L$47,10,FALSE))</f>
        <v/>
      </c>
      <c r="BB50" s="139">
        <f>IF($BE$3="４週",SUM(W50:AX50),IF($BE$3="暦月",SUM(W50:BA50),""))</f>
        <v>0</v>
      </c>
      <c r="BC50" s="140"/>
      <c r="BD50" s="141">
        <f>IF($BE$3="４週",BB50/4,IF($BE$3="暦月",(BB50/($BE$8/7)),""))</f>
        <v>0</v>
      </c>
      <c r="BE50" s="140"/>
      <c r="BF50" s="136"/>
      <c r="BG50" s="137"/>
      <c r="BH50" s="137"/>
      <c r="BI50" s="137"/>
      <c r="BJ50" s="138"/>
    </row>
    <row r="51" spans="2:62" ht="20.25" customHeight="1" x14ac:dyDescent="0.15">
      <c r="B51" s="96">
        <f>B49+1</f>
        <v>19</v>
      </c>
      <c r="C51" s="98"/>
      <c r="D51" s="99"/>
      <c r="E51" s="64"/>
      <c r="F51" s="65"/>
      <c r="G51" s="64"/>
      <c r="H51" s="65"/>
      <c r="I51" s="102"/>
      <c r="J51" s="103"/>
      <c r="K51" s="106"/>
      <c r="L51" s="107"/>
      <c r="M51" s="107"/>
      <c r="N51" s="99"/>
      <c r="O51" s="110"/>
      <c r="P51" s="111"/>
      <c r="Q51" s="111"/>
      <c r="R51" s="111"/>
      <c r="S51" s="112"/>
      <c r="T51" s="66" t="s">
        <v>33</v>
      </c>
      <c r="U51" s="67"/>
      <c r="V51" s="68"/>
      <c r="W51" s="69"/>
      <c r="X51" s="70"/>
      <c r="Y51" s="70"/>
      <c r="Z51" s="70"/>
      <c r="AA51" s="70"/>
      <c r="AB51" s="70"/>
      <c r="AC51" s="71"/>
      <c r="AD51" s="69"/>
      <c r="AE51" s="70"/>
      <c r="AF51" s="70"/>
      <c r="AG51" s="70"/>
      <c r="AH51" s="70"/>
      <c r="AI51" s="70"/>
      <c r="AJ51" s="71"/>
      <c r="AK51" s="69"/>
      <c r="AL51" s="70"/>
      <c r="AM51" s="70"/>
      <c r="AN51" s="70"/>
      <c r="AO51" s="70"/>
      <c r="AP51" s="70"/>
      <c r="AQ51" s="71"/>
      <c r="AR51" s="69"/>
      <c r="AS51" s="70"/>
      <c r="AT51" s="70"/>
      <c r="AU51" s="70"/>
      <c r="AV51" s="70"/>
      <c r="AW51" s="70"/>
      <c r="AX51" s="71"/>
      <c r="AY51" s="69"/>
      <c r="AZ51" s="70"/>
      <c r="BA51" s="72"/>
      <c r="BB51" s="116"/>
      <c r="BC51" s="117"/>
      <c r="BD51" s="118"/>
      <c r="BE51" s="119"/>
      <c r="BF51" s="120"/>
      <c r="BG51" s="121"/>
      <c r="BH51" s="121"/>
      <c r="BI51" s="121"/>
      <c r="BJ51" s="122"/>
    </row>
    <row r="52" spans="2:62" ht="20.25" customHeight="1" x14ac:dyDescent="0.15">
      <c r="B52" s="129"/>
      <c r="C52" s="130"/>
      <c r="D52" s="131"/>
      <c r="E52" s="56"/>
      <c r="F52" s="57">
        <f>C51</f>
        <v>0</v>
      </c>
      <c r="G52" s="56"/>
      <c r="H52" s="57">
        <f>I51</f>
        <v>0</v>
      </c>
      <c r="I52" s="132"/>
      <c r="J52" s="133"/>
      <c r="K52" s="134"/>
      <c r="L52" s="135"/>
      <c r="M52" s="135"/>
      <c r="N52" s="131"/>
      <c r="O52" s="110"/>
      <c r="P52" s="111"/>
      <c r="Q52" s="111"/>
      <c r="R52" s="111"/>
      <c r="S52" s="112"/>
      <c r="T52" s="73" t="s">
        <v>34</v>
      </c>
      <c r="U52" s="59"/>
      <c r="V52" s="60"/>
      <c r="W52" s="61" t="str">
        <f>IF(W51="","",VLOOKUP(W51,[1]シフト記号表!$C$6:$L$47,10,FALSE))</f>
        <v/>
      </c>
      <c r="X52" s="62" t="str">
        <f>IF(X51="","",VLOOKUP(X51,[1]シフト記号表!$C$6:$L$47,10,FALSE))</f>
        <v/>
      </c>
      <c r="Y52" s="62" t="str">
        <f>IF(Y51="","",VLOOKUP(Y51,[1]シフト記号表!$C$6:$L$47,10,FALSE))</f>
        <v/>
      </c>
      <c r="Z52" s="62" t="str">
        <f>IF(Z51="","",VLOOKUP(Z51,[1]シフト記号表!$C$6:$L$47,10,FALSE))</f>
        <v/>
      </c>
      <c r="AA52" s="62" t="str">
        <f>IF(AA51="","",VLOOKUP(AA51,[1]シフト記号表!$C$6:$L$47,10,FALSE))</f>
        <v/>
      </c>
      <c r="AB52" s="62" t="str">
        <f>IF(AB51="","",VLOOKUP(AB51,[1]シフト記号表!$C$6:$L$47,10,FALSE))</f>
        <v/>
      </c>
      <c r="AC52" s="63" t="str">
        <f>IF(AC51="","",VLOOKUP(AC51,[1]シフト記号表!$C$6:$L$47,10,FALSE))</f>
        <v/>
      </c>
      <c r="AD52" s="61" t="str">
        <f>IF(AD51="","",VLOOKUP(AD51,[1]シフト記号表!$C$6:$L$47,10,FALSE))</f>
        <v/>
      </c>
      <c r="AE52" s="62" t="str">
        <f>IF(AE51="","",VLOOKUP(AE51,[1]シフト記号表!$C$6:$L$47,10,FALSE))</f>
        <v/>
      </c>
      <c r="AF52" s="62" t="str">
        <f>IF(AF51="","",VLOOKUP(AF51,[1]シフト記号表!$C$6:$L$47,10,FALSE))</f>
        <v/>
      </c>
      <c r="AG52" s="62" t="str">
        <f>IF(AG51="","",VLOOKUP(AG51,[1]シフト記号表!$C$6:$L$47,10,FALSE))</f>
        <v/>
      </c>
      <c r="AH52" s="62" t="str">
        <f>IF(AH51="","",VLOOKUP(AH51,[1]シフト記号表!$C$6:$L$47,10,FALSE))</f>
        <v/>
      </c>
      <c r="AI52" s="62" t="str">
        <f>IF(AI51="","",VLOOKUP(AI51,[1]シフト記号表!$C$6:$L$47,10,FALSE))</f>
        <v/>
      </c>
      <c r="AJ52" s="63" t="str">
        <f>IF(AJ51="","",VLOOKUP(AJ51,[1]シフト記号表!$C$6:$L$47,10,FALSE))</f>
        <v/>
      </c>
      <c r="AK52" s="61" t="str">
        <f>IF(AK51="","",VLOOKUP(AK51,[1]シフト記号表!$C$6:$L$47,10,FALSE))</f>
        <v/>
      </c>
      <c r="AL52" s="62" t="str">
        <f>IF(AL51="","",VLOOKUP(AL51,[1]シフト記号表!$C$6:$L$47,10,FALSE))</f>
        <v/>
      </c>
      <c r="AM52" s="62" t="str">
        <f>IF(AM51="","",VLOOKUP(AM51,[1]シフト記号表!$C$6:$L$47,10,FALSE))</f>
        <v/>
      </c>
      <c r="AN52" s="62" t="str">
        <f>IF(AN51="","",VLOOKUP(AN51,[1]シフト記号表!$C$6:$L$47,10,FALSE))</f>
        <v/>
      </c>
      <c r="AO52" s="62" t="str">
        <f>IF(AO51="","",VLOOKUP(AO51,[1]シフト記号表!$C$6:$L$47,10,FALSE))</f>
        <v/>
      </c>
      <c r="AP52" s="62" t="str">
        <f>IF(AP51="","",VLOOKUP(AP51,[1]シフト記号表!$C$6:$L$47,10,FALSE))</f>
        <v/>
      </c>
      <c r="AQ52" s="63" t="str">
        <f>IF(AQ51="","",VLOOKUP(AQ51,[1]シフト記号表!$C$6:$L$47,10,FALSE))</f>
        <v/>
      </c>
      <c r="AR52" s="61" t="str">
        <f>IF(AR51="","",VLOOKUP(AR51,[1]シフト記号表!$C$6:$L$47,10,FALSE))</f>
        <v/>
      </c>
      <c r="AS52" s="62" t="str">
        <f>IF(AS51="","",VLOOKUP(AS51,[1]シフト記号表!$C$6:$L$47,10,FALSE))</f>
        <v/>
      </c>
      <c r="AT52" s="62" t="str">
        <f>IF(AT51="","",VLOOKUP(AT51,[1]シフト記号表!$C$6:$L$47,10,FALSE))</f>
        <v/>
      </c>
      <c r="AU52" s="62" t="str">
        <f>IF(AU51="","",VLOOKUP(AU51,[1]シフト記号表!$C$6:$L$47,10,FALSE))</f>
        <v/>
      </c>
      <c r="AV52" s="62" t="str">
        <f>IF(AV51="","",VLOOKUP(AV51,[1]シフト記号表!$C$6:$L$47,10,FALSE))</f>
        <v/>
      </c>
      <c r="AW52" s="62" t="str">
        <f>IF(AW51="","",VLOOKUP(AW51,[1]シフト記号表!$C$6:$L$47,10,FALSE))</f>
        <v/>
      </c>
      <c r="AX52" s="63" t="str">
        <f>IF(AX51="","",VLOOKUP(AX51,[1]シフト記号表!$C$6:$L$47,10,FALSE))</f>
        <v/>
      </c>
      <c r="AY52" s="61" t="str">
        <f>IF(AY51="","",VLOOKUP(AY51,[1]シフト記号表!$C$6:$L$47,10,FALSE))</f>
        <v/>
      </c>
      <c r="AZ52" s="62" t="str">
        <f>IF(AZ51="","",VLOOKUP(AZ51,[1]シフト記号表!$C$6:$L$47,10,FALSE))</f>
        <v/>
      </c>
      <c r="BA52" s="62" t="str">
        <f>IF(BA51="","",VLOOKUP(BA51,[1]シフト記号表!$C$6:$L$47,10,FALSE))</f>
        <v/>
      </c>
      <c r="BB52" s="139">
        <f>IF($BE$3="４週",SUM(W52:AX52),IF($BE$3="暦月",SUM(W52:BA52),""))</f>
        <v>0</v>
      </c>
      <c r="BC52" s="140"/>
      <c r="BD52" s="141">
        <f>IF($BE$3="４週",BB52/4,IF($BE$3="暦月",(BB52/($BE$8/7)),""))</f>
        <v>0</v>
      </c>
      <c r="BE52" s="140"/>
      <c r="BF52" s="136"/>
      <c r="BG52" s="137"/>
      <c r="BH52" s="137"/>
      <c r="BI52" s="137"/>
      <c r="BJ52" s="138"/>
    </row>
    <row r="53" spans="2:62" ht="20.25" customHeight="1" x14ac:dyDescent="0.15">
      <c r="B53" s="96">
        <f>B51+1</f>
        <v>20</v>
      </c>
      <c r="C53" s="98"/>
      <c r="D53" s="99"/>
      <c r="E53" s="64"/>
      <c r="F53" s="65"/>
      <c r="G53" s="64"/>
      <c r="H53" s="65"/>
      <c r="I53" s="102"/>
      <c r="J53" s="103"/>
      <c r="K53" s="106"/>
      <c r="L53" s="107"/>
      <c r="M53" s="107"/>
      <c r="N53" s="99"/>
      <c r="O53" s="110"/>
      <c r="P53" s="111"/>
      <c r="Q53" s="111"/>
      <c r="R53" s="111"/>
      <c r="S53" s="112"/>
      <c r="T53" s="66" t="s">
        <v>33</v>
      </c>
      <c r="U53" s="67"/>
      <c r="V53" s="68"/>
      <c r="W53" s="69"/>
      <c r="X53" s="70"/>
      <c r="Y53" s="70"/>
      <c r="Z53" s="70"/>
      <c r="AA53" s="70"/>
      <c r="AB53" s="70"/>
      <c r="AC53" s="71"/>
      <c r="AD53" s="69"/>
      <c r="AE53" s="70"/>
      <c r="AF53" s="70"/>
      <c r="AG53" s="70"/>
      <c r="AH53" s="70"/>
      <c r="AI53" s="70"/>
      <c r="AJ53" s="71"/>
      <c r="AK53" s="69"/>
      <c r="AL53" s="70"/>
      <c r="AM53" s="70"/>
      <c r="AN53" s="70"/>
      <c r="AO53" s="70"/>
      <c r="AP53" s="70"/>
      <c r="AQ53" s="71"/>
      <c r="AR53" s="69"/>
      <c r="AS53" s="70"/>
      <c r="AT53" s="70"/>
      <c r="AU53" s="70"/>
      <c r="AV53" s="70"/>
      <c r="AW53" s="70"/>
      <c r="AX53" s="71"/>
      <c r="AY53" s="69"/>
      <c r="AZ53" s="70"/>
      <c r="BA53" s="72"/>
      <c r="BB53" s="116"/>
      <c r="BC53" s="117"/>
      <c r="BD53" s="118"/>
      <c r="BE53" s="119"/>
      <c r="BF53" s="120"/>
      <c r="BG53" s="121"/>
      <c r="BH53" s="121"/>
      <c r="BI53" s="121"/>
      <c r="BJ53" s="122"/>
    </row>
    <row r="54" spans="2:62" ht="20.25" customHeight="1" x14ac:dyDescent="0.15">
      <c r="B54" s="129"/>
      <c r="C54" s="130"/>
      <c r="D54" s="131"/>
      <c r="E54" s="56"/>
      <c r="F54" s="57">
        <f>C53</f>
        <v>0</v>
      </c>
      <c r="G54" s="56"/>
      <c r="H54" s="57">
        <f>I53</f>
        <v>0</v>
      </c>
      <c r="I54" s="132"/>
      <c r="J54" s="133"/>
      <c r="K54" s="134"/>
      <c r="L54" s="135"/>
      <c r="M54" s="135"/>
      <c r="N54" s="131"/>
      <c r="O54" s="110"/>
      <c r="P54" s="111"/>
      <c r="Q54" s="111"/>
      <c r="R54" s="111"/>
      <c r="S54" s="112"/>
      <c r="T54" s="73" t="s">
        <v>34</v>
      </c>
      <c r="U54" s="74"/>
      <c r="V54" s="75"/>
      <c r="W54" s="61" t="str">
        <f>IF(W53="","",VLOOKUP(W53,[1]シフト記号表!$C$6:$L$47,10,FALSE))</f>
        <v/>
      </c>
      <c r="X54" s="62" t="str">
        <f>IF(X53="","",VLOOKUP(X53,[1]シフト記号表!$C$6:$L$47,10,FALSE))</f>
        <v/>
      </c>
      <c r="Y54" s="62" t="str">
        <f>IF(Y53="","",VLOOKUP(Y53,[1]シフト記号表!$C$6:$L$47,10,FALSE))</f>
        <v/>
      </c>
      <c r="Z54" s="62" t="str">
        <f>IF(Z53="","",VLOOKUP(Z53,[1]シフト記号表!$C$6:$L$47,10,FALSE))</f>
        <v/>
      </c>
      <c r="AA54" s="62" t="str">
        <f>IF(AA53="","",VLOOKUP(AA53,[1]シフト記号表!$C$6:$L$47,10,FALSE))</f>
        <v/>
      </c>
      <c r="AB54" s="62" t="str">
        <f>IF(AB53="","",VLOOKUP(AB53,[1]シフト記号表!$C$6:$L$47,10,FALSE))</f>
        <v/>
      </c>
      <c r="AC54" s="63" t="str">
        <f>IF(AC53="","",VLOOKUP(AC53,[1]シフト記号表!$C$6:$L$47,10,FALSE))</f>
        <v/>
      </c>
      <c r="AD54" s="61" t="str">
        <f>IF(AD53="","",VLOOKUP(AD53,[1]シフト記号表!$C$6:$L$47,10,FALSE))</f>
        <v/>
      </c>
      <c r="AE54" s="62" t="str">
        <f>IF(AE53="","",VLOOKUP(AE53,[1]シフト記号表!$C$6:$L$47,10,FALSE))</f>
        <v/>
      </c>
      <c r="AF54" s="62" t="str">
        <f>IF(AF53="","",VLOOKUP(AF53,[1]シフト記号表!$C$6:$L$47,10,FALSE))</f>
        <v/>
      </c>
      <c r="AG54" s="62" t="str">
        <f>IF(AG53="","",VLOOKUP(AG53,[1]シフト記号表!$C$6:$L$47,10,FALSE))</f>
        <v/>
      </c>
      <c r="AH54" s="62" t="str">
        <f>IF(AH53="","",VLOOKUP(AH53,[1]シフト記号表!$C$6:$L$47,10,FALSE))</f>
        <v/>
      </c>
      <c r="AI54" s="62" t="str">
        <f>IF(AI53="","",VLOOKUP(AI53,[1]シフト記号表!$C$6:$L$47,10,FALSE))</f>
        <v/>
      </c>
      <c r="AJ54" s="63" t="str">
        <f>IF(AJ53="","",VLOOKUP(AJ53,[1]シフト記号表!$C$6:$L$47,10,FALSE))</f>
        <v/>
      </c>
      <c r="AK54" s="61" t="str">
        <f>IF(AK53="","",VLOOKUP(AK53,[1]シフト記号表!$C$6:$L$47,10,FALSE))</f>
        <v/>
      </c>
      <c r="AL54" s="62" t="str">
        <f>IF(AL53="","",VLOOKUP(AL53,[1]シフト記号表!$C$6:$L$47,10,FALSE))</f>
        <v/>
      </c>
      <c r="AM54" s="62" t="str">
        <f>IF(AM53="","",VLOOKUP(AM53,[1]シフト記号表!$C$6:$L$47,10,FALSE))</f>
        <v/>
      </c>
      <c r="AN54" s="62" t="str">
        <f>IF(AN53="","",VLOOKUP(AN53,[1]シフト記号表!$C$6:$L$47,10,FALSE))</f>
        <v/>
      </c>
      <c r="AO54" s="62" t="str">
        <f>IF(AO53="","",VLOOKUP(AO53,[1]シフト記号表!$C$6:$L$47,10,FALSE))</f>
        <v/>
      </c>
      <c r="AP54" s="62" t="str">
        <f>IF(AP53="","",VLOOKUP(AP53,[1]シフト記号表!$C$6:$L$47,10,FALSE))</f>
        <v/>
      </c>
      <c r="AQ54" s="63" t="str">
        <f>IF(AQ53="","",VLOOKUP(AQ53,[1]シフト記号表!$C$6:$L$47,10,FALSE))</f>
        <v/>
      </c>
      <c r="AR54" s="61" t="str">
        <f>IF(AR53="","",VLOOKUP(AR53,[1]シフト記号表!$C$6:$L$47,10,FALSE))</f>
        <v/>
      </c>
      <c r="AS54" s="62" t="str">
        <f>IF(AS53="","",VLOOKUP(AS53,[1]シフト記号表!$C$6:$L$47,10,FALSE))</f>
        <v/>
      </c>
      <c r="AT54" s="62" t="str">
        <f>IF(AT53="","",VLOOKUP(AT53,[1]シフト記号表!$C$6:$L$47,10,FALSE))</f>
        <v/>
      </c>
      <c r="AU54" s="62" t="str">
        <f>IF(AU53="","",VLOOKUP(AU53,[1]シフト記号表!$C$6:$L$47,10,FALSE))</f>
        <v/>
      </c>
      <c r="AV54" s="62" t="str">
        <f>IF(AV53="","",VLOOKUP(AV53,[1]シフト記号表!$C$6:$L$47,10,FALSE))</f>
        <v/>
      </c>
      <c r="AW54" s="62" t="str">
        <f>IF(AW53="","",VLOOKUP(AW53,[1]シフト記号表!$C$6:$L$47,10,FALSE))</f>
        <v/>
      </c>
      <c r="AX54" s="63" t="str">
        <f>IF(AX53="","",VLOOKUP(AX53,[1]シフト記号表!$C$6:$L$47,10,FALSE))</f>
        <v/>
      </c>
      <c r="AY54" s="61" t="str">
        <f>IF(AY53="","",VLOOKUP(AY53,[1]シフト記号表!$C$6:$L$47,10,FALSE))</f>
        <v/>
      </c>
      <c r="AZ54" s="62" t="str">
        <f>IF(AZ53="","",VLOOKUP(AZ53,[1]シフト記号表!$C$6:$L$47,10,FALSE))</f>
        <v/>
      </c>
      <c r="BA54" s="62" t="str">
        <f>IF(BA53="","",VLOOKUP(BA53,[1]シフト記号表!$C$6:$L$47,10,FALSE))</f>
        <v/>
      </c>
      <c r="BB54" s="139">
        <f>IF($BE$3="４週",SUM(W54:AX54),IF($BE$3="暦月",SUM(W54:BA54),""))</f>
        <v>0</v>
      </c>
      <c r="BC54" s="140"/>
      <c r="BD54" s="141">
        <f>IF($BE$3="４週",BB54/4,IF($BE$3="暦月",(BB54/($BE$8/7)),""))</f>
        <v>0</v>
      </c>
      <c r="BE54" s="140"/>
      <c r="BF54" s="136"/>
      <c r="BG54" s="137"/>
      <c r="BH54" s="137"/>
      <c r="BI54" s="137"/>
      <c r="BJ54" s="138"/>
    </row>
    <row r="55" spans="2:62" ht="20.25" customHeight="1" x14ac:dyDescent="0.15">
      <c r="B55" s="96">
        <f>B53+1</f>
        <v>21</v>
      </c>
      <c r="C55" s="98"/>
      <c r="D55" s="99"/>
      <c r="E55" s="56"/>
      <c r="F55" s="57"/>
      <c r="G55" s="56"/>
      <c r="H55" s="57"/>
      <c r="I55" s="102"/>
      <c r="J55" s="103"/>
      <c r="K55" s="106"/>
      <c r="L55" s="107"/>
      <c r="M55" s="107"/>
      <c r="N55" s="99"/>
      <c r="O55" s="110"/>
      <c r="P55" s="111"/>
      <c r="Q55" s="111"/>
      <c r="R55" s="111"/>
      <c r="S55" s="112"/>
      <c r="T55" s="76" t="s">
        <v>33</v>
      </c>
      <c r="U55" s="77"/>
      <c r="V55" s="78"/>
      <c r="W55" s="69"/>
      <c r="X55" s="70"/>
      <c r="Y55" s="70"/>
      <c r="Z55" s="70"/>
      <c r="AA55" s="70"/>
      <c r="AB55" s="70"/>
      <c r="AC55" s="71"/>
      <c r="AD55" s="69"/>
      <c r="AE55" s="70"/>
      <c r="AF55" s="70"/>
      <c r="AG55" s="70"/>
      <c r="AH55" s="70"/>
      <c r="AI55" s="70"/>
      <c r="AJ55" s="71"/>
      <c r="AK55" s="69"/>
      <c r="AL55" s="70"/>
      <c r="AM55" s="70"/>
      <c r="AN55" s="70"/>
      <c r="AO55" s="70"/>
      <c r="AP55" s="70"/>
      <c r="AQ55" s="71"/>
      <c r="AR55" s="69"/>
      <c r="AS55" s="70"/>
      <c r="AT55" s="70"/>
      <c r="AU55" s="70"/>
      <c r="AV55" s="70"/>
      <c r="AW55" s="70"/>
      <c r="AX55" s="71"/>
      <c r="AY55" s="69"/>
      <c r="AZ55" s="70"/>
      <c r="BA55" s="72"/>
      <c r="BB55" s="116"/>
      <c r="BC55" s="117"/>
      <c r="BD55" s="118"/>
      <c r="BE55" s="119"/>
      <c r="BF55" s="120"/>
      <c r="BG55" s="121"/>
      <c r="BH55" s="121"/>
      <c r="BI55" s="121"/>
      <c r="BJ55" s="122"/>
    </row>
    <row r="56" spans="2:62" ht="20.25" customHeight="1" x14ac:dyDescent="0.15">
      <c r="B56" s="129"/>
      <c r="C56" s="130"/>
      <c r="D56" s="131"/>
      <c r="E56" s="56"/>
      <c r="F56" s="57">
        <f>C55</f>
        <v>0</v>
      </c>
      <c r="G56" s="56"/>
      <c r="H56" s="57">
        <f>I55</f>
        <v>0</v>
      </c>
      <c r="I56" s="132"/>
      <c r="J56" s="133"/>
      <c r="K56" s="134"/>
      <c r="L56" s="135"/>
      <c r="M56" s="135"/>
      <c r="N56" s="131"/>
      <c r="O56" s="110"/>
      <c r="P56" s="111"/>
      <c r="Q56" s="111"/>
      <c r="R56" s="111"/>
      <c r="S56" s="112"/>
      <c r="T56" s="73" t="s">
        <v>34</v>
      </c>
      <c r="U56" s="74"/>
      <c r="V56" s="75"/>
      <c r="W56" s="61" t="str">
        <f>IF(W55="","",VLOOKUP(W55,[1]シフト記号表!$C$6:$L$47,10,FALSE))</f>
        <v/>
      </c>
      <c r="X56" s="62" t="str">
        <f>IF(X55="","",VLOOKUP(X55,[1]シフト記号表!$C$6:$L$47,10,FALSE))</f>
        <v/>
      </c>
      <c r="Y56" s="62" t="str">
        <f>IF(Y55="","",VLOOKUP(Y55,[1]シフト記号表!$C$6:$L$47,10,FALSE))</f>
        <v/>
      </c>
      <c r="Z56" s="62" t="str">
        <f>IF(Z55="","",VLOOKUP(Z55,[1]シフト記号表!$C$6:$L$47,10,FALSE))</f>
        <v/>
      </c>
      <c r="AA56" s="62" t="str">
        <f>IF(AA55="","",VLOOKUP(AA55,[1]シフト記号表!$C$6:$L$47,10,FALSE))</f>
        <v/>
      </c>
      <c r="AB56" s="62" t="str">
        <f>IF(AB55="","",VLOOKUP(AB55,[1]シフト記号表!$C$6:$L$47,10,FALSE))</f>
        <v/>
      </c>
      <c r="AC56" s="63" t="str">
        <f>IF(AC55="","",VLOOKUP(AC55,[1]シフト記号表!$C$6:$L$47,10,FALSE))</f>
        <v/>
      </c>
      <c r="AD56" s="61" t="str">
        <f>IF(AD55="","",VLOOKUP(AD55,[1]シフト記号表!$C$6:$L$47,10,FALSE))</f>
        <v/>
      </c>
      <c r="AE56" s="62" t="str">
        <f>IF(AE55="","",VLOOKUP(AE55,[1]シフト記号表!$C$6:$L$47,10,FALSE))</f>
        <v/>
      </c>
      <c r="AF56" s="62" t="str">
        <f>IF(AF55="","",VLOOKUP(AF55,[1]シフト記号表!$C$6:$L$47,10,FALSE))</f>
        <v/>
      </c>
      <c r="AG56" s="62" t="str">
        <f>IF(AG55="","",VLOOKUP(AG55,[1]シフト記号表!$C$6:$L$47,10,FALSE))</f>
        <v/>
      </c>
      <c r="AH56" s="62" t="str">
        <f>IF(AH55="","",VLOOKUP(AH55,[1]シフト記号表!$C$6:$L$47,10,FALSE))</f>
        <v/>
      </c>
      <c r="AI56" s="62" t="str">
        <f>IF(AI55="","",VLOOKUP(AI55,[1]シフト記号表!$C$6:$L$47,10,FALSE))</f>
        <v/>
      </c>
      <c r="AJ56" s="63" t="str">
        <f>IF(AJ55="","",VLOOKUP(AJ55,[1]シフト記号表!$C$6:$L$47,10,FALSE))</f>
        <v/>
      </c>
      <c r="AK56" s="61" t="str">
        <f>IF(AK55="","",VLOOKUP(AK55,[1]シフト記号表!$C$6:$L$47,10,FALSE))</f>
        <v/>
      </c>
      <c r="AL56" s="62" t="str">
        <f>IF(AL55="","",VLOOKUP(AL55,[1]シフト記号表!$C$6:$L$47,10,FALSE))</f>
        <v/>
      </c>
      <c r="AM56" s="62" t="str">
        <f>IF(AM55="","",VLOOKUP(AM55,[1]シフト記号表!$C$6:$L$47,10,FALSE))</f>
        <v/>
      </c>
      <c r="AN56" s="62" t="str">
        <f>IF(AN55="","",VLOOKUP(AN55,[1]シフト記号表!$C$6:$L$47,10,FALSE))</f>
        <v/>
      </c>
      <c r="AO56" s="62" t="str">
        <f>IF(AO55="","",VLOOKUP(AO55,[1]シフト記号表!$C$6:$L$47,10,FALSE))</f>
        <v/>
      </c>
      <c r="AP56" s="62" t="str">
        <f>IF(AP55="","",VLOOKUP(AP55,[1]シフト記号表!$C$6:$L$47,10,FALSE))</f>
        <v/>
      </c>
      <c r="AQ56" s="63" t="str">
        <f>IF(AQ55="","",VLOOKUP(AQ55,[1]シフト記号表!$C$6:$L$47,10,FALSE))</f>
        <v/>
      </c>
      <c r="AR56" s="61" t="str">
        <f>IF(AR55="","",VLOOKUP(AR55,[1]シフト記号表!$C$6:$L$47,10,FALSE))</f>
        <v/>
      </c>
      <c r="AS56" s="62" t="str">
        <f>IF(AS55="","",VLOOKUP(AS55,[1]シフト記号表!$C$6:$L$47,10,FALSE))</f>
        <v/>
      </c>
      <c r="AT56" s="62" t="str">
        <f>IF(AT55="","",VLOOKUP(AT55,[1]シフト記号表!$C$6:$L$47,10,FALSE))</f>
        <v/>
      </c>
      <c r="AU56" s="62" t="str">
        <f>IF(AU55="","",VLOOKUP(AU55,[1]シフト記号表!$C$6:$L$47,10,FALSE))</f>
        <v/>
      </c>
      <c r="AV56" s="62" t="str">
        <f>IF(AV55="","",VLOOKUP(AV55,[1]シフト記号表!$C$6:$L$47,10,FALSE))</f>
        <v/>
      </c>
      <c r="AW56" s="62" t="str">
        <f>IF(AW55="","",VLOOKUP(AW55,[1]シフト記号表!$C$6:$L$47,10,FALSE))</f>
        <v/>
      </c>
      <c r="AX56" s="63" t="str">
        <f>IF(AX55="","",VLOOKUP(AX55,[1]シフト記号表!$C$6:$L$47,10,FALSE))</f>
        <v/>
      </c>
      <c r="AY56" s="61" t="str">
        <f>IF(AY55="","",VLOOKUP(AY55,[1]シフト記号表!$C$6:$L$47,10,FALSE))</f>
        <v/>
      </c>
      <c r="AZ56" s="62" t="str">
        <f>IF(AZ55="","",VLOOKUP(AZ55,[1]シフト記号表!$C$6:$L$47,10,FALSE))</f>
        <v/>
      </c>
      <c r="BA56" s="62" t="str">
        <f>IF(BA55="","",VLOOKUP(BA55,[1]シフト記号表!$C$6:$L$47,10,FALSE))</f>
        <v/>
      </c>
      <c r="BB56" s="139">
        <f>IF($BE$3="４週",SUM(W56:AX56),IF($BE$3="暦月",SUM(W56:BA56),""))</f>
        <v>0</v>
      </c>
      <c r="BC56" s="140"/>
      <c r="BD56" s="141">
        <f>IF($BE$3="４週",BB56/4,IF($BE$3="暦月",(BB56/($BE$8/7)),""))</f>
        <v>0</v>
      </c>
      <c r="BE56" s="140"/>
      <c r="BF56" s="136"/>
      <c r="BG56" s="137"/>
      <c r="BH56" s="137"/>
      <c r="BI56" s="137"/>
      <c r="BJ56" s="138"/>
    </row>
    <row r="57" spans="2:62" ht="20.25" customHeight="1" x14ac:dyDescent="0.15">
      <c r="B57" s="96">
        <f>B55+1</f>
        <v>22</v>
      </c>
      <c r="C57" s="98"/>
      <c r="D57" s="99"/>
      <c r="E57" s="56"/>
      <c r="F57" s="57"/>
      <c r="G57" s="56"/>
      <c r="H57" s="57"/>
      <c r="I57" s="102"/>
      <c r="J57" s="103"/>
      <c r="K57" s="106"/>
      <c r="L57" s="107"/>
      <c r="M57" s="107"/>
      <c r="N57" s="99"/>
      <c r="O57" s="110"/>
      <c r="P57" s="111"/>
      <c r="Q57" s="111"/>
      <c r="R57" s="111"/>
      <c r="S57" s="112"/>
      <c r="T57" s="76" t="s">
        <v>33</v>
      </c>
      <c r="U57" s="77"/>
      <c r="V57" s="78"/>
      <c r="W57" s="69"/>
      <c r="X57" s="70"/>
      <c r="Y57" s="70"/>
      <c r="Z57" s="70"/>
      <c r="AA57" s="70"/>
      <c r="AB57" s="70"/>
      <c r="AC57" s="71"/>
      <c r="AD57" s="69"/>
      <c r="AE57" s="70"/>
      <c r="AF57" s="70"/>
      <c r="AG57" s="70"/>
      <c r="AH57" s="70"/>
      <c r="AI57" s="70"/>
      <c r="AJ57" s="71"/>
      <c r="AK57" s="69"/>
      <c r="AL57" s="70"/>
      <c r="AM57" s="70"/>
      <c r="AN57" s="70"/>
      <c r="AO57" s="70"/>
      <c r="AP57" s="70"/>
      <c r="AQ57" s="71"/>
      <c r="AR57" s="69"/>
      <c r="AS57" s="70"/>
      <c r="AT57" s="70"/>
      <c r="AU57" s="70"/>
      <c r="AV57" s="70"/>
      <c r="AW57" s="70"/>
      <c r="AX57" s="71"/>
      <c r="AY57" s="69"/>
      <c r="AZ57" s="70"/>
      <c r="BA57" s="72"/>
      <c r="BB57" s="116"/>
      <c r="BC57" s="117"/>
      <c r="BD57" s="118"/>
      <c r="BE57" s="119"/>
      <c r="BF57" s="120"/>
      <c r="BG57" s="121"/>
      <c r="BH57" s="121"/>
      <c r="BI57" s="121"/>
      <c r="BJ57" s="122"/>
    </row>
    <row r="58" spans="2:62" ht="20.25" customHeight="1" x14ac:dyDescent="0.15">
      <c r="B58" s="129"/>
      <c r="C58" s="130"/>
      <c r="D58" s="131"/>
      <c r="E58" s="56"/>
      <c r="F58" s="57">
        <f>C57</f>
        <v>0</v>
      </c>
      <c r="G58" s="56"/>
      <c r="H58" s="57">
        <f>I57</f>
        <v>0</v>
      </c>
      <c r="I58" s="132"/>
      <c r="J58" s="133"/>
      <c r="K58" s="134"/>
      <c r="L58" s="135"/>
      <c r="M58" s="135"/>
      <c r="N58" s="131"/>
      <c r="O58" s="110"/>
      <c r="P58" s="111"/>
      <c r="Q58" s="111"/>
      <c r="R58" s="111"/>
      <c r="S58" s="112"/>
      <c r="T58" s="73" t="s">
        <v>34</v>
      </c>
      <c r="U58" s="74"/>
      <c r="V58" s="75"/>
      <c r="W58" s="61" t="str">
        <f>IF(W57="","",VLOOKUP(W57,[1]シフト記号表!$C$6:$L$47,10,FALSE))</f>
        <v/>
      </c>
      <c r="X58" s="62" t="str">
        <f>IF(X57="","",VLOOKUP(X57,[1]シフト記号表!$C$6:$L$47,10,FALSE))</f>
        <v/>
      </c>
      <c r="Y58" s="62" t="str">
        <f>IF(Y57="","",VLOOKUP(Y57,[1]シフト記号表!$C$6:$L$47,10,FALSE))</f>
        <v/>
      </c>
      <c r="Z58" s="62" t="str">
        <f>IF(Z57="","",VLOOKUP(Z57,[1]シフト記号表!$C$6:$L$47,10,FALSE))</f>
        <v/>
      </c>
      <c r="AA58" s="62" t="str">
        <f>IF(AA57="","",VLOOKUP(AA57,[1]シフト記号表!$C$6:$L$47,10,FALSE))</f>
        <v/>
      </c>
      <c r="AB58" s="62" t="str">
        <f>IF(AB57="","",VLOOKUP(AB57,[1]シフト記号表!$C$6:$L$47,10,FALSE))</f>
        <v/>
      </c>
      <c r="AC58" s="63" t="str">
        <f>IF(AC57="","",VLOOKUP(AC57,[1]シフト記号表!$C$6:$L$47,10,FALSE))</f>
        <v/>
      </c>
      <c r="AD58" s="61" t="str">
        <f>IF(AD57="","",VLOOKUP(AD57,[1]シフト記号表!$C$6:$L$47,10,FALSE))</f>
        <v/>
      </c>
      <c r="AE58" s="62" t="str">
        <f>IF(AE57="","",VLOOKUP(AE57,[1]シフト記号表!$C$6:$L$47,10,FALSE))</f>
        <v/>
      </c>
      <c r="AF58" s="62" t="str">
        <f>IF(AF57="","",VLOOKUP(AF57,[1]シフト記号表!$C$6:$L$47,10,FALSE))</f>
        <v/>
      </c>
      <c r="AG58" s="62" t="str">
        <f>IF(AG57="","",VLOOKUP(AG57,[1]シフト記号表!$C$6:$L$47,10,FALSE))</f>
        <v/>
      </c>
      <c r="AH58" s="62" t="str">
        <f>IF(AH57="","",VLOOKUP(AH57,[1]シフト記号表!$C$6:$L$47,10,FALSE))</f>
        <v/>
      </c>
      <c r="AI58" s="62" t="str">
        <f>IF(AI57="","",VLOOKUP(AI57,[1]シフト記号表!$C$6:$L$47,10,FALSE))</f>
        <v/>
      </c>
      <c r="AJ58" s="63" t="str">
        <f>IF(AJ57="","",VLOOKUP(AJ57,[1]シフト記号表!$C$6:$L$47,10,FALSE))</f>
        <v/>
      </c>
      <c r="AK58" s="61" t="str">
        <f>IF(AK57="","",VLOOKUP(AK57,[1]シフト記号表!$C$6:$L$47,10,FALSE))</f>
        <v/>
      </c>
      <c r="AL58" s="62" t="str">
        <f>IF(AL57="","",VLOOKUP(AL57,[1]シフト記号表!$C$6:$L$47,10,FALSE))</f>
        <v/>
      </c>
      <c r="AM58" s="62" t="str">
        <f>IF(AM57="","",VLOOKUP(AM57,[1]シフト記号表!$C$6:$L$47,10,FALSE))</f>
        <v/>
      </c>
      <c r="AN58" s="62" t="str">
        <f>IF(AN57="","",VLOOKUP(AN57,[1]シフト記号表!$C$6:$L$47,10,FALSE))</f>
        <v/>
      </c>
      <c r="AO58" s="62" t="str">
        <f>IF(AO57="","",VLOOKUP(AO57,[1]シフト記号表!$C$6:$L$47,10,FALSE))</f>
        <v/>
      </c>
      <c r="AP58" s="62" t="str">
        <f>IF(AP57="","",VLOOKUP(AP57,[1]シフト記号表!$C$6:$L$47,10,FALSE))</f>
        <v/>
      </c>
      <c r="AQ58" s="63" t="str">
        <f>IF(AQ57="","",VLOOKUP(AQ57,[1]シフト記号表!$C$6:$L$47,10,FALSE))</f>
        <v/>
      </c>
      <c r="AR58" s="61" t="str">
        <f>IF(AR57="","",VLOOKUP(AR57,[1]シフト記号表!$C$6:$L$47,10,FALSE))</f>
        <v/>
      </c>
      <c r="AS58" s="62" t="str">
        <f>IF(AS57="","",VLOOKUP(AS57,[1]シフト記号表!$C$6:$L$47,10,FALSE))</f>
        <v/>
      </c>
      <c r="AT58" s="62" t="str">
        <f>IF(AT57="","",VLOOKUP(AT57,[1]シフト記号表!$C$6:$L$47,10,FALSE))</f>
        <v/>
      </c>
      <c r="AU58" s="62" t="str">
        <f>IF(AU57="","",VLOOKUP(AU57,[1]シフト記号表!$C$6:$L$47,10,FALSE))</f>
        <v/>
      </c>
      <c r="AV58" s="62" t="str">
        <f>IF(AV57="","",VLOOKUP(AV57,[1]シフト記号表!$C$6:$L$47,10,FALSE))</f>
        <v/>
      </c>
      <c r="AW58" s="62" t="str">
        <f>IF(AW57="","",VLOOKUP(AW57,[1]シフト記号表!$C$6:$L$47,10,FALSE))</f>
        <v/>
      </c>
      <c r="AX58" s="63" t="str">
        <f>IF(AX57="","",VLOOKUP(AX57,[1]シフト記号表!$C$6:$L$47,10,FALSE))</f>
        <v/>
      </c>
      <c r="AY58" s="61" t="str">
        <f>IF(AY57="","",VLOOKUP(AY57,[1]シフト記号表!$C$6:$L$47,10,FALSE))</f>
        <v/>
      </c>
      <c r="AZ58" s="62" t="str">
        <f>IF(AZ57="","",VLOOKUP(AZ57,[1]シフト記号表!$C$6:$L$47,10,FALSE))</f>
        <v/>
      </c>
      <c r="BA58" s="62" t="str">
        <f>IF(BA57="","",VLOOKUP(BA57,[1]シフト記号表!$C$6:$L$47,10,FALSE))</f>
        <v/>
      </c>
      <c r="BB58" s="139">
        <f>IF($BE$3="４週",SUM(W58:AX58),IF($BE$3="暦月",SUM(W58:BA58),""))</f>
        <v>0</v>
      </c>
      <c r="BC58" s="140"/>
      <c r="BD58" s="141">
        <f>IF($BE$3="４週",BB58/4,IF($BE$3="暦月",(BB58/($BE$8/7)),""))</f>
        <v>0</v>
      </c>
      <c r="BE58" s="140"/>
      <c r="BF58" s="136"/>
      <c r="BG58" s="137"/>
      <c r="BH58" s="137"/>
      <c r="BI58" s="137"/>
      <c r="BJ58" s="138"/>
    </row>
    <row r="59" spans="2:62" ht="20.25" customHeight="1" x14ac:dyDescent="0.15">
      <c r="B59" s="96">
        <f>B57+1</f>
        <v>23</v>
      </c>
      <c r="C59" s="98"/>
      <c r="D59" s="99"/>
      <c r="E59" s="56"/>
      <c r="F59" s="57"/>
      <c r="G59" s="56"/>
      <c r="H59" s="57"/>
      <c r="I59" s="102"/>
      <c r="J59" s="103"/>
      <c r="K59" s="106"/>
      <c r="L59" s="107"/>
      <c r="M59" s="107"/>
      <c r="N59" s="99"/>
      <c r="O59" s="110"/>
      <c r="P59" s="111"/>
      <c r="Q59" s="111"/>
      <c r="R59" s="111"/>
      <c r="S59" s="112"/>
      <c r="T59" s="76" t="s">
        <v>33</v>
      </c>
      <c r="U59" s="77"/>
      <c r="V59" s="78"/>
      <c r="W59" s="69"/>
      <c r="X59" s="70"/>
      <c r="Y59" s="70"/>
      <c r="Z59" s="70"/>
      <c r="AA59" s="70"/>
      <c r="AB59" s="70"/>
      <c r="AC59" s="71"/>
      <c r="AD59" s="69"/>
      <c r="AE59" s="70"/>
      <c r="AF59" s="70"/>
      <c r="AG59" s="70"/>
      <c r="AH59" s="70"/>
      <c r="AI59" s="70"/>
      <c r="AJ59" s="71"/>
      <c r="AK59" s="69"/>
      <c r="AL59" s="70"/>
      <c r="AM59" s="70"/>
      <c r="AN59" s="70"/>
      <c r="AO59" s="70"/>
      <c r="AP59" s="70"/>
      <c r="AQ59" s="71"/>
      <c r="AR59" s="69"/>
      <c r="AS59" s="70"/>
      <c r="AT59" s="70"/>
      <c r="AU59" s="70"/>
      <c r="AV59" s="70"/>
      <c r="AW59" s="70"/>
      <c r="AX59" s="71"/>
      <c r="AY59" s="69"/>
      <c r="AZ59" s="70"/>
      <c r="BA59" s="72"/>
      <c r="BB59" s="116"/>
      <c r="BC59" s="117"/>
      <c r="BD59" s="118"/>
      <c r="BE59" s="119"/>
      <c r="BF59" s="120"/>
      <c r="BG59" s="121"/>
      <c r="BH59" s="121"/>
      <c r="BI59" s="121"/>
      <c r="BJ59" s="122"/>
    </row>
    <row r="60" spans="2:62" ht="20.25" customHeight="1" x14ac:dyDescent="0.15">
      <c r="B60" s="129"/>
      <c r="C60" s="130"/>
      <c r="D60" s="131"/>
      <c r="E60" s="56"/>
      <c r="F60" s="57">
        <f>C59</f>
        <v>0</v>
      </c>
      <c r="G60" s="56"/>
      <c r="H60" s="57">
        <f>I59</f>
        <v>0</v>
      </c>
      <c r="I60" s="132"/>
      <c r="J60" s="133"/>
      <c r="K60" s="134"/>
      <c r="L60" s="135"/>
      <c r="M60" s="135"/>
      <c r="N60" s="131"/>
      <c r="O60" s="110"/>
      <c r="P60" s="111"/>
      <c r="Q60" s="111"/>
      <c r="R60" s="111"/>
      <c r="S60" s="112"/>
      <c r="T60" s="73" t="s">
        <v>34</v>
      </c>
      <c r="U60" s="74"/>
      <c r="V60" s="75"/>
      <c r="W60" s="61" t="str">
        <f>IF(W59="","",VLOOKUP(W59,[1]シフト記号表!$C$6:$L$47,10,FALSE))</f>
        <v/>
      </c>
      <c r="X60" s="62" t="str">
        <f>IF(X59="","",VLOOKUP(X59,[1]シフト記号表!$C$6:$L$47,10,FALSE))</f>
        <v/>
      </c>
      <c r="Y60" s="62" t="str">
        <f>IF(Y59="","",VLOOKUP(Y59,[1]シフト記号表!$C$6:$L$47,10,FALSE))</f>
        <v/>
      </c>
      <c r="Z60" s="62" t="str">
        <f>IF(Z59="","",VLOOKUP(Z59,[1]シフト記号表!$C$6:$L$47,10,FALSE))</f>
        <v/>
      </c>
      <c r="AA60" s="62" t="str">
        <f>IF(AA59="","",VLOOKUP(AA59,[1]シフト記号表!$C$6:$L$47,10,FALSE))</f>
        <v/>
      </c>
      <c r="AB60" s="62" t="str">
        <f>IF(AB59="","",VLOOKUP(AB59,[1]シフト記号表!$C$6:$L$47,10,FALSE))</f>
        <v/>
      </c>
      <c r="AC60" s="63" t="str">
        <f>IF(AC59="","",VLOOKUP(AC59,[1]シフト記号表!$C$6:$L$47,10,FALSE))</f>
        <v/>
      </c>
      <c r="AD60" s="61" t="str">
        <f>IF(AD59="","",VLOOKUP(AD59,[1]シフト記号表!$C$6:$L$47,10,FALSE))</f>
        <v/>
      </c>
      <c r="AE60" s="62" t="str">
        <f>IF(AE59="","",VLOOKUP(AE59,[1]シフト記号表!$C$6:$L$47,10,FALSE))</f>
        <v/>
      </c>
      <c r="AF60" s="62" t="str">
        <f>IF(AF59="","",VLOOKUP(AF59,[1]シフト記号表!$C$6:$L$47,10,FALSE))</f>
        <v/>
      </c>
      <c r="AG60" s="62" t="str">
        <f>IF(AG59="","",VLOOKUP(AG59,[1]シフト記号表!$C$6:$L$47,10,FALSE))</f>
        <v/>
      </c>
      <c r="AH60" s="62" t="str">
        <f>IF(AH59="","",VLOOKUP(AH59,[1]シフト記号表!$C$6:$L$47,10,FALSE))</f>
        <v/>
      </c>
      <c r="AI60" s="62" t="str">
        <f>IF(AI59="","",VLOOKUP(AI59,[1]シフト記号表!$C$6:$L$47,10,FALSE))</f>
        <v/>
      </c>
      <c r="AJ60" s="63" t="str">
        <f>IF(AJ59="","",VLOOKUP(AJ59,[1]シフト記号表!$C$6:$L$47,10,FALSE))</f>
        <v/>
      </c>
      <c r="AK60" s="61" t="str">
        <f>IF(AK59="","",VLOOKUP(AK59,[1]シフト記号表!$C$6:$L$47,10,FALSE))</f>
        <v/>
      </c>
      <c r="AL60" s="62" t="str">
        <f>IF(AL59="","",VLOOKUP(AL59,[1]シフト記号表!$C$6:$L$47,10,FALSE))</f>
        <v/>
      </c>
      <c r="AM60" s="62" t="str">
        <f>IF(AM59="","",VLOOKUP(AM59,[1]シフト記号表!$C$6:$L$47,10,FALSE))</f>
        <v/>
      </c>
      <c r="AN60" s="62" t="str">
        <f>IF(AN59="","",VLOOKUP(AN59,[1]シフト記号表!$C$6:$L$47,10,FALSE))</f>
        <v/>
      </c>
      <c r="AO60" s="62" t="str">
        <f>IF(AO59="","",VLOOKUP(AO59,[1]シフト記号表!$C$6:$L$47,10,FALSE))</f>
        <v/>
      </c>
      <c r="AP60" s="62" t="str">
        <f>IF(AP59="","",VLOOKUP(AP59,[1]シフト記号表!$C$6:$L$47,10,FALSE))</f>
        <v/>
      </c>
      <c r="AQ60" s="63" t="str">
        <f>IF(AQ59="","",VLOOKUP(AQ59,[1]シフト記号表!$C$6:$L$47,10,FALSE))</f>
        <v/>
      </c>
      <c r="AR60" s="61" t="str">
        <f>IF(AR59="","",VLOOKUP(AR59,[1]シフト記号表!$C$6:$L$47,10,FALSE))</f>
        <v/>
      </c>
      <c r="AS60" s="62" t="str">
        <f>IF(AS59="","",VLOOKUP(AS59,[1]シフト記号表!$C$6:$L$47,10,FALSE))</f>
        <v/>
      </c>
      <c r="AT60" s="62" t="str">
        <f>IF(AT59="","",VLOOKUP(AT59,[1]シフト記号表!$C$6:$L$47,10,FALSE))</f>
        <v/>
      </c>
      <c r="AU60" s="62" t="str">
        <f>IF(AU59="","",VLOOKUP(AU59,[1]シフト記号表!$C$6:$L$47,10,FALSE))</f>
        <v/>
      </c>
      <c r="AV60" s="62" t="str">
        <f>IF(AV59="","",VLOOKUP(AV59,[1]シフト記号表!$C$6:$L$47,10,FALSE))</f>
        <v/>
      </c>
      <c r="AW60" s="62" t="str">
        <f>IF(AW59="","",VLOOKUP(AW59,[1]シフト記号表!$C$6:$L$47,10,FALSE))</f>
        <v/>
      </c>
      <c r="AX60" s="63" t="str">
        <f>IF(AX59="","",VLOOKUP(AX59,[1]シフト記号表!$C$6:$L$47,10,FALSE))</f>
        <v/>
      </c>
      <c r="AY60" s="61" t="str">
        <f>IF(AY59="","",VLOOKUP(AY59,[1]シフト記号表!$C$6:$L$47,10,FALSE))</f>
        <v/>
      </c>
      <c r="AZ60" s="62" t="str">
        <f>IF(AZ59="","",VLOOKUP(AZ59,[1]シフト記号表!$C$6:$L$47,10,FALSE))</f>
        <v/>
      </c>
      <c r="BA60" s="62" t="str">
        <f>IF(BA59="","",VLOOKUP(BA59,[1]シフト記号表!$C$6:$L$47,10,FALSE))</f>
        <v/>
      </c>
      <c r="BB60" s="139">
        <f>IF($BE$3="４週",SUM(W60:AX60),IF($BE$3="暦月",SUM(W60:BA60),""))</f>
        <v>0</v>
      </c>
      <c r="BC60" s="140"/>
      <c r="BD60" s="141">
        <f>IF($BE$3="４週",BB60/4,IF($BE$3="暦月",(BB60/($BE$8/7)),""))</f>
        <v>0</v>
      </c>
      <c r="BE60" s="140"/>
      <c r="BF60" s="136"/>
      <c r="BG60" s="137"/>
      <c r="BH60" s="137"/>
      <c r="BI60" s="137"/>
      <c r="BJ60" s="138"/>
    </row>
    <row r="61" spans="2:62" ht="20.25" customHeight="1" x14ac:dyDescent="0.15">
      <c r="B61" s="96">
        <f>B59+1</f>
        <v>24</v>
      </c>
      <c r="C61" s="98"/>
      <c r="D61" s="99"/>
      <c r="E61" s="56"/>
      <c r="F61" s="57"/>
      <c r="G61" s="56"/>
      <c r="H61" s="57"/>
      <c r="I61" s="102"/>
      <c r="J61" s="103"/>
      <c r="K61" s="106"/>
      <c r="L61" s="107"/>
      <c r="M61" s="107"/>
      <c r="N61" s="99"/>
      <c r="O61" s="110"/>
      <c r="P61" s="111"/>
      <c r="Q61" s="111"/>
      <c r="R61" s="111"/>
      <c r="S61" s="112"/>
      <c r="T61" s="76" t="s">
        <v>33</v>
      </c>
      <c r="U61" s="77"/>
      <c r="V61" s="78"/>
      <c r="W61" s="69"/>
      <c r="X61" s="70"/>
      <c r="Y61" s="70"/>
      <c r="Z61" s="70"/>
      <c r="AA61" s="70"/>
      <c r="AB61" s="70"/>
      <c r="AC61" s="71"/>
      <c r="AD61" s="69"/>
      <c r="AE61" s="70"/>
      <c r="AF61" s="70"/>
      <c r="AG61" s="70"/>
      <c r="AH61" s="70"/>
      <c r="AI61" s="70"/>
      <c r="AJ61" s="71"/>
      <c r="AK61" s="69"/>
      <c r="AL61" s="70"/>
      <c r="AM61" s="70"/>
      <c r="AN61" s="70"/>
      <c r="AO61" s="70"/>
      <c r="AP61" s="70"/>
      <c r="AQ61" s="71"/>
      <c r="AR61" s="69"/>
      <c r="AS61" s="70"/>
      <c r="AT61" s="70"/>
      <c r="AU61" s="70"/>
      <c r="AV61" s="70"/>
      <c r="AW61" s="70"/>
      <c r="AX61" s="71"/>
      <c r="AY61" s="69"/>
      <c r="AZ61" s="70"/>
      <c r="BA61" s="72"/>
      <c r="BB61" s="116"/>
      <c r="BC61" s="117"/>
      <c r="BD61" s="118"/>
      <c r="BE61" s="119"/>
      <c r="BF61" s="120"/>
      <c r="BG61" s="121"/>
      <c r="BH61" s="121"/>
      <c r="BI61" s="121"/>
      <c r="BJ61" s="122"/>
    </row>
    <row r="62" spans="2:62" ht="20.25" customHeight="1" thickBot="1" x14ac:dyDescent="0.2">
      <c r="B62" s="97"/>
      <c r="C62" s="100"/>
      <c r="D62" s="101"/>
      <c r="E62" s="79"/>
      <c r="F62" s="80">
        <f>C61</f>
        <v>0</v>
      </c>
      <c r="G62" s="79"/>
      <c r="H62" s="80">
        <f>I61</f>
        <v>0</v>
      </c>
      <c r="I62" s="104"/>
      <c r="J62" s="105"/>
      <c r="K62" s="108"/>
      <c r="L62" s="109"/>
      <c r="M62" s="109"/>
      <c r="N62" s="101"/>
      <c r="O62" s="113"/>
      <c r="P62" s="114"/>
      <c r="Q62" s="114"/>
      <c r="R62" s="114"/>
      <c r="S62" s="115"/>
      <c r="T62" s="81" t="s">
        <v>34</v>
      </c>
      <c r="U62" s="82"/>
      <c r="V62" s="83"/>
      <c r="W62" s="84" t="str">
        <f>IF(W61="","",VLOOKUP(W61,[1]シフト記号表!$C$6:$L$47,10,FALSE))</f>
        <v/>
      </c>
      <c r="X62" s="85" t="str">
        <f>IF(X61="","",VLOOKUP(X61,[1]シフト記号表!$C$6:$L$47,10,FALSE))</f>
        <v/>
      </c>
      <c r="Y62" s="85" t="str">
        <f>IF(Y61="","",VLOOKUP(Y61,[1]シフト記号表!$C$6:$L$47,10,FALSE))</f>
        <v/>
      </c>
      <c r="Z62" s="85" t="str">
        <f>IF(Z61="","",VLOOKUP(Z61,[1]シフト記号表!$C$6:$L$47,10,FALSE))</f>
        <v/>
      </c>
      <c r="AA62" s="85" t="str">
        <f>IF(AA61="","",VLOOKUP(AA61,[1]シフト記号表!$C$6:$L$47,10,FALSE))</f>
        <v/>
      </c>
      <c r="AB62" s="85" t="str">
        <f>IF(AB61="","",VLOOKUP(AB61,[1]シフト記号表!$C$6:$L$47,10,FALSE))</f>
        <v/>
      </c>
      <c r="AC62" s="86" t="str">
        <f>IF(AC61="","",VLOOKUP(AC61,[1]シフト記号表!$C$6:$L$47,10,FALSE))</f>
        <v/>
      </c>
      <c r="AD62" s="84" t="str">
        <f>IF(AD61="","",VLOOKUP(AD61,[1]シフト記号表!$C$6:$L$47,10,FALSE))</f>
        <v/>
      </c>
      <c r="AE62" s="85" t="str">
        <f>IF(AE61="","",VLOOKUP(AE61,[1]シフト記号表!$C$6:$L$47,10,FALSE))</f>
        <v/>
      </c>
      <c r="AF62" s="85" t="str">
        <f>IF(AF61="","",VLOOKUP(AF61,[1]シフト記号表!$C$6:$L$47,10,FALSE))</f>
        <v/>
      </c>
      <c r="AG62" s="85" t="str">
        <f>IF(AG61="","",VLOOKUP(AG61,[1]シフト記号表!$C$6:$L$47,10,FALSE))</f>
        <v/>
      </c>
      <c r="AH62" s="85" t="str">
        <f>IF(AH61="","",VLOOKUP(AH61,[1]シフト記号表!$C$6:$L$47,10,FALSE))</f>
        <v/>
      </c>
      <c r="AI62" s="85" t="str">
        <f>IF(AI61="","",VLOOKUP(AI61,[1]シフト記号表!$C$6:$L$47,10,FALSE))</f>
        <v/>
      </c>
      <c r="AJ62" s="86" t="str">
        <f>IF(AJ61="","",VLOOKUP(AJ61,[1]シフト記号表!$C$6:$L$47,10,FALSE))</f>
        <v/>
      </c>
      <c r="AK62" s="84" t="str">
        <f>IF(AK61="","",VLOOKUP(AK61,[1]シフト記号表!$C$6:$L$47,10,FALSE))</f>
        <v/>
      </c>
      <c r="AL62" s="85" t="str">
        <f>IF(AL61="","",VLOOKUP(AL61,[1]シフト記号表!$C$6:$L$47,10,FALSE))</f>
        <v/>
      </c>
      <c r="AM62" s="85" t="str">
        <f>IF(AM61="","",VLOOKUP(AM61,[1]シフト記号表!$C$6:$L$47,10,FALSE))</f>
        <v/>
      </c>
      <c r="AN62" s="85" t="str">
        <f>IF(AN61="","",VLOOKUP(AN61,[1]シフト記号表!$C$6:$L$47,10,FALSE))</f>
        <v/>
      </c>
      <c r="AO62" s="85" t="str">
        <f>IF(AO61="","",VLOOKUP(AO61,[1]シフト記号表!$C$6:$L$47,10,FALSE))</f>
        <v/>
      </c>
      <c r="AP62" s="85" t="str">
        <f>IF(AP61="","",VLOOKUP(AP61,[1]シフト記号表!$C$6:$L$47,10,FALSE))</f>
        <v/>
      </c>
      <c r="AQ62" s="86" t="str">
        <f>IF(AQ61="","",VLOOKUP(AQ61,[1]シフト記号表!$C$6:$L$47,10,FALSE))</f>
        <v/>
      </c>
      <c r="AR62" s="84" t="str">
        <f>IF(AR61="","",VLOOKUP(AR61,[1]シフト記号表!$C$6:$L$47,10,FALSE))</f>
        <v/>
      </c>
      <c r="AS62" s="85" t="str">
        <f>IF(AS61="","",VLOOKUP(AS61,[1]シフト記号表!$C$6:$L$47,10,FALSE))</f>
        <v/>
      </c>
      <c r="AT62" s="85" t="str">
        <f>IF(AT61="","",VLOOKUP(AT61,[1]シフト記号表!$C$6:$L$47,10,FALSE))</f>
        <v/>
      </c>
      <c r="AU62" s="85" t="str">
        <f>IF(AU61="","",VLOOKUP(AU61,[1]シフト記号表!$C$6:$L$47,10,FALSE))</f>
        <v/>
      </c>
      <c r="AV62" s="85" t="str">
        <f>IF(AV61="","",VLOOKUP(AV61,[1]シフト記号表!$C$6:$L$47,10,FALSE))</f>
        <v/>
      </c>
      <c r="AW62" s="85" t="str">
        <f>IF(AW61="","",VLOOKUP(AW61,[1]シフト記号表!$C$6:$L$47,10,FALSE))</f>
        <v/>
      </c>
      <c r="AX62" s="86" t="str">
        <f>IF(AX61="","",VLOOKUP(AX61,[1]シフト記号表!$C$6:$L$47,10,FALSE))</f>
        <v/>
      </c>
      <c r="AY62" s="84" t="str">
        <f>IF(AY61="","",VLOOKUP(AY61,[1]シフト記号表!$C$6:$L$47,10,FALSE))</f>
        <v/>
      </c>
      <c r="AZ62" s="85" t="str">
        <f>IF(AZ61="","",VLOOKUP(AZ61,[1]シフト記号表!$C$6:$L$47,10,FALSE))</f>
        <v/>
      </c>
      <c r="BA62" s="85" t="str">
        <f>IF(BA61="","",VLOOKUP(BA61,[1]シフト記号表!$C$6:$L$47,10,FALSE))</f>
        <v/>
      </c>
      <c r="BB62" s="126">
        <f>IF($BE$3="４週",SUM(W62:AX62),IF($BE$3="暦月",SUM(W62:BA62),""))</f>
        <v>0</v>
      </c>
      <c r="BC62" s="127"/>
      <c r="BD62" s="128">
        <f>IF($BE$3="４週",BB62/4,IF($BE$3="暦月",(BB62/($BE$8/7)),""))</f>
        <v>0</v>
      </c>
      <c r="BE62" s="127"/>
      <c r="BF62" s="123"/>
      <c r="BG62" s="124"/>
      <c r="BH62" s="124"/>
      <c r="BI62" s="124"/>
      <c r="BJ62" s="125"/>
    </row>
    <row r="63" spans="2:62" ht="20.25" customHeight="1" x14ac:dyDescent="0.15"/>
    <row r="64" spans="2:62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  <row r="72" ht="20.25" customHeight="1" x14ac:dyDescent="0.15"/>
    <row r="73" ht="20.25" customHeight="1" x14ac:dyDescent="0.15"/>
    <row r="74" ht="20.25" customHeight="1" x14ac:dyDescent="0.15"/>
    <row r="75" ht="20.25" customHeight="1" x14ac:dyDescent="0.15"/>
    <row r="76" ht="20.25" customHeight="1" x14ac:dyDescent="0.15"/>
    <row r="77" ht="20.25" customHeight="1" x14ac:dyDescent="0.15"/>
    <row r="78" ht="20.25" customHeight="1" x14ac:dyDescent="0.15"/>
    <row r="79" ht="20.25" customHeight="1" x14ac:dyDescent="0.15"/>
    <row r="80" ht="20.25" customHeight="1" x14ac:dyDescent="0.15"/>
    <row r="81" ht="20.25" customHeight="1" x14ac:dyDescent="0.15"/>
    <row r="102" spans="3:59" x14ac:dyDescent="0.15"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</row>
    <row r="103" spans="3:59" x14ac:dyDescent="0.15"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</row>
    <row r="108" spans="3:59" x14ac:dyDescent="0.15">
      <c r="C108" s="9"/>
      <c r="D108" s="9"/>
      <c r="E108" s="9"/>
      <c r="F108" s="9"/>
      <c r="G108" s="9"/>
      <c r="H108" s="9"/>
      <c r="I108" s="9"/>
      <c r="J108" s="9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BF108" s="7"/>
      <c r="BG108" s="7"/>
    </row>
    <row r="109" spans="3:59" x14ac:dyDescent="0.15">
      <c r="C109" s="9"/>
      <c r="D109" s="9"/>
      <c r="E109" s="9"/>
      <c r="F109" s="9"/>
      <c r="G109" s="9"/>
      <c r="H109" s="9"/>
      <c r="I109" s="9"/>
      <c r="J109" s="9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BF109" s="7"/>
      <c r="BG109" s="7"/>
    </row>
    <row r="110" spans="3:59" x14ac:dyDescent="0.15">
      <c r="C110" s="10"/>
      <c r="D110" s="10"/>
      <c r="E110" s="10"/>
      <c r="F110" s="10"/>
      <c r="G110" s="10"/>
      <c r="H110" s="10"/>
      <c r="I110" s="10"/>
      <c r="J110" s="10"/>
      <c r="K110" s="9"/>
      <c r="L110" s="9"/>
    </row>
    <row r="111" spans="3:59" x14ac:dyDescent="0.15">
      <c r="C111" s="10"/>
      <c r="D111" s="10"/>
      <c r="E111" s="10"/>
      <c r="F111" s="10"/>
      <c r="G111" s="10"/>
      <c r="H111" s="10"/>
      <c r="I111" s="10"/>
      <c r="J111" s="10"/>
      <c r="K111" s="9"/>
      <c r="L111" s="9"/>
    </row>
    <row r="112" spans="3:59" x14ac:dyDescent="0.15">
      <c r="C112" s="9"/>
      <c r="D112" s="9"/>
      <c r="E112" s="9"/>
      <c r="F112" s="9"/>
      <c r="G112" s="9"/>
      <c r="H112" s="9"/>
      <c r="I112" s="9"/>
      <c r="J112" s="9"/>
    </row>
    <row r="113" spans="3:10" x14ac:dyDescent="0.15">
      <c r="C113" s="9"/>
      <c r="D113" s="9"/>
      <c r="E113" s="9"/>
      <c r="F113" s="9"/>
      <c r="G113" s="9"/>
      <c r="H113" s="9"/>
      <c r="I113" s="9"/>
      <c r="J113" s="9"/>
    </row>
    <row r="114" spans="3:10" x14ac:dyDescent="0.15">
      <c r="C114" s="9"/>
      <c r="D114" s="9"/>
      <c r="E114" s="9"/>
      <c r="F114" s="9"/>
      <c r="G114" s="9"/>
      <c r="H114" s="9"/>
      <c r="I114" s="9"/>
      <c r="J114" s="9"/>
    </row>
    <row r="115" spans="3:10" x14ac:dyDescent="0.15">
      <c r="C115" s="9"/>
      <c r="D115" s="9"/>
      <c r="E115" s="9"/>
      <c r="F115" s="9"/>
      <c r="G115" s="9"/>
      <c r="H115" s="9"/>
      <c r="I115" s="9"/>
      <c r="J115" s="9"/>
    </row>
  </sheetData>
  <sheetProtection insertRows="0" deleteRows="0"/>
  <mergeCells count="264">
    <mergeCell ref="B10:B14"/>
    <mergeCell ref="C10:D14"/>
    <mergeCell ref="I10:J14"/>
    <mergeCell ref="K10:N14"/>
    <mergeCell ref="O10:S14"/>
    <mergeCell ref="W10:BA10"/>
    <mergeCell ref="AT1:BI1"/>
    <mergeCell ref="AC2:AD2"/>
    <mergeCell ref="AF2:AG2"/>
    <mergeCell ref="AJ2:AK2"/>
    <mergeCell ref="AT2:BI2"/>
    <mergeCell ref="BE3:BH3"/>
    <mergeCell ref="BB10:BC14"/>
    <mergeCell ref="BD10:BE14"/>
    <mergeCell ref="BF10:BJ14"/>
    <mergeCell ref="W11:AC11"/>
    <mergeCell ref="AD11:AJ11"/>
    <mergeCell ref="AK11:AQ11"/>
    <mergeCell ref="AR11:AX11"/>
    <mergeCell ref="AY11:BA11"/>
    <mergeCell ref="BE4:BH4"/>
    <mergeCell ref="BA6:BB6"/>
    <mergeCell ref="BE6:BF6"/>
    <mergeCell ref="BE8:BF8"/>
    <mergeCell ref="BD15:BE15"/>
    <mergeCell ref="BF15:BJ16"/>
    <mergeCell ref="BB16:BC16"/>
    <mergeCell ref="BD16:BE16"/>
    <mergeCell ref="B17:B18"/>
    <mergeCell ref="C17:D18"/>
    <mergeCell ref="I17:J18"/>
    <mergeCell ref="K17:N18"/>
    <mergeCell ref="O17:S18"/>
    <mergeCell ref="BB17:BC17"/>
    <mergeCell ref="B15:B16"/>
    <mergeCell ref="C15:D16"/>
    <mergeCell ref="I15:J16"/>
    <mergeCell ref="K15:N16"/>
    <mergeCell ref="O15:S16"/>
    <mergeCell ref="BB15:BC15"/>
    <mergeCell ref="BD17:BE17"/>
    <mergeCell ref="BF17:BJ18"/>
    <mergeCell ref="BB18:BC18"/>
    <mergeCell ref="BD18:BE18"/>
    <mergeCell ref="B19:B20"/>
    <mergeCell ref="C19:D20"/>
    <mergeCell ref="I19:J20"/>
    <mergeCell ref="K19:N20"/>
    <mergeCell ref="O19:S20"/>
    <mergeCell ref="BB19:BC19"/>
    <mergeCell ref="BD19:BE19"/>
    <mergeCell ref="BF19:BJ20"/>
    <mergeCell ref="BB20:BC20"/>
    <mergeCell ref="BD20:BE20"/>
    <mergeCell ref="B21:B22"/>
    <mergeCell ref="C21:D22"/>
    <mergeCell ref="I21:J22"/>
    <mergeCell ref="K21:N22"/>
    <mergeCell ref="O21:S22"/>
    <mergeCell ref="BB21:BC21"/>
    <mergeCell ref="BD21:BE21"/>
    <mergeCell ref="BF21:BJ22"/>
    <mergeCell ref="BB22:BC22"/>
    <mergeCell ref="BD22:BE22"/>
    <mergeCell ref="B23:B24"/>
    <mergeCell ref="C23:D24"/>
    <mergeCell ref="I23:J24"/>
    <mergeCell ref="K23:N24"/>
    <mergeCell ref="O23:S24"/>
    <mergeCell ref="BB23:BC23"/>
    <mergeCell ref="BD23:BE23"/>
    <mergeCell ref="BF23:BJ24"/>
    <mergeCell ref="BB24:BC24"/>
    <mergeCell ref="BD24:BE24"/>
    <mergeCell ref="B25:B26"/>
    <mergeCell ref="C25:D26"/>
    <mergeCell ref="I25:J26"/>
    <mergeCell ref="K25:N26"/>
    <mergeCell ref="O25:S26"/>
    <mergeCell ref="BB25:BC25"/>
    <mergeCell ref="BD25:BE25"/>
    <mergeCell ref="BF25:BJ26"/>
    <mergeCell ref="BB26:BC26"/>
    <mergeCell ref="BD26:BE26"/>
    <mergeCell ref="B27:B28"/>
    <mergeCell ref="C27:D28"/>
    <mergeCell ref="I27:J28"/>
    <mergeCell ref="K27:N28"/>
    <mergeCell ref="O27:S28"/>
    <mergeCell ref="BB27:BC27"/>
    <mergeCell ref="BD27:BE27"/>
    <mergeCell ref="BF27:BJ28"/>
    <mergeCell ref="BB28:BC28"/>
    <mergeCell ref="BD28:BE28"/>
    <mergeCell ref="B29:B30"/>
    <mergeCell ref="C29:D30"/>
    <mergeCell ref="I29:J30"/>
    <mergeCell ref="K29:N30"/>
    <mergeCell ref="O29:S30"/>
    <mergeCell ref="BB29:BC29"/>
    <mergeCell ref="BD29:BE29"/>
    <mergeCell ref="BF29:BJ30"/>
    <mergeCell ref="BB30:BC30"/>
    <mergeCell ref="BD30:BE30"/>
    <mergeCell ref="B31:B32"/>
    <mergeCell ref="C31:D32"/>
    <mergeCell ref="I31:J32"/>
    <mergeCell ref="K31:N32"/>
    <mergeCell ref="O31:S32"/>
    <mergeCell ref="BB31:BC31"/>
    <mergeCell ref="BD31:BE31"/>
    <mergeCell ref="BF31:BJ32"/>
    <mergeCell ref="BB32:BC32"/>
    <mergeCell ref="BD32:BE32"/>
    <mergeCell ref="B33:B34"/>
    <mergeCell ref="C33:D34"/>
    <mergeCell ref="I33:J34"/>
    <mergeCell ref="K33:N34"/>
    <mergeCell ref="O33:S34"/>
    <mergeCell ref="BB33:BC33"/>
    <mergeCell ref="BD33:BE33"/>
    <mergeCell ref="BF33:BJ34"/>
    <mergeCell ref="BB34:BC34"/>
    <mergeCell ref="BD34:BE34"/>
    <mergeCell ref="B35:B36"/>
    <mergeCell ref="C35:D36"/>
    <mergeCell ref="I35:J36"/>
    <mergeCell ref="K35:N36"/>
    <mergeCell ref="O35:S36"/>
    <mergeCell ref="BB35:BC35"/>
    <mergeCell ref="BD35:BE35"/>
    <mergeCell ref="BF35:BJ36"/>
    <mergeCell ref="BB36:BC36"/>
    <mergeCell ref="BD36:BE36"/>
    <mergeCell ref="B37:B38"/>
    <mergeCell ref="C37:D38"/>
    <mergeCell ref="I37:J38"/>
    <mergeCell ref="K37:N38"/>
    <mergeCell ref="O37:S38"/>
    <mergeCell ref="BB37:BC37"/>
    <mergeCell ref="BD37:BE37"/>
    <mergeCell ref="BF37:BJ38"/>
    <mergeCell ref="BB38:BC38"/>
    <mergeCell ref="BD38:BE38"/>
    <mergeCell ref="B39:B40"/>
    <mergeCell ref="C39:D40"/>
    <mergeCell ref="I39:J40"/>
    <mergeCell ref="K39:N40"/>
    <mergeCell ref="O39:S40"/>
    <mergeCell ref="BB39:BC39"/>
    <mergeCell ref="BD39:BE39"/>
    <mergeCell ref="BF39:BJ40"/>
    <mergeCell ref="BB40:BC40"/>
    <mergeCell ref="BD40:BE40"/>
    <mergeCell ref="B41:B42"/>
    <mergeCell ref="C41:D42"/>
    <mergeCell ref="I41:J42"/>
    <mergeCell ref="K41:N42"/>
    <mergeCell ref="O41:S42"/>
    <mergeCell ref="BB41:BC41"/>
    <mergeCell ref="BD41:BE41"/>
    <mergeCell ref="BF41:BJ42"/>
    <mergeCell ref="BB42:BC42"/>
    <mergeCell ref="BD42:BE42"/>
    <mergeCell ref="B43:B44"/>
    <mergeCell ref="C43:D44"/>
    <mergeCell ref="I43:J44"/>
    <mergeCell ref="K43:N44"/>
    <mergeCell ref="O43:S44"/>
    <mergeCell ref="BB43:BC43"/>
    <mergeCell ref="BD43:BE43"/>
    <mergeCell ref="BF43:BJ44"/>
    <mergeCell ref="BB44:BC44"/>
    <mergeCell ref="BD44:BE44"/>
    <mergeCell ref="B45:B46"/>
    <mergeCell ref="C45:D46"/>
    <mergeCell ref="I45:J46"/>
    <mergeCell ref="K45:N46"/>
    <mergeCell ref="O45:S46"/>
    <mergeCell ref="BB45:BC45"/>
    <mergeCell ref="BD45:BE45"/>
    <mergeCell ref="BF45:BJ46"/>
    <mergeCell ref="BB46:BC46"/>
    <mergeCell ref="BD46:BE46"/>
    <mergeCell ref="B47:B48"/>
    <mergeCell ref="C47:D48"/>
    <mergeCell ref="I47:J48"/>
    <mergeCell ref="K47:N48"/>
    <mergeCell ref="O47:S48"/>
    <mergeCell ref="BB47:BC47"/>
    <mergeCell ref="BD47:BE47"/>
    <mergeCell ref="BF47:BJ48"/>
    <mergeCell ref="BB48:BC48"/>
    <mergeCell ref="BD48:BE48"/>
    <mergeCell ref="B49:B50"/>
    <mergeCell ref="C49:D50"/>
    <mergeCell ref="I49:J50"/>
    <mergeCell ref="K49:N50"/>
    <mergeCell ref="O49:S50"/>
    <mergeCell ref="BB49:BC49"/>
    <mergeCell ref="BD49:BE49"/>
    <mergeCell ref="BF49:BJ50"/>
    <mergeCell ref="BB50:BC50"/>
    <mergeCell ref="BD50:BE50"/>
    <mergeCell ref="B51:B52"/>
    <mergeCell ref="C51:D52"/>
    <mergeCell ref="I51:J52"/>
    <mergeCell ref="K51:N52"/>
    <mergeCell ref="O51:S52"/>
    <mergeCell ref="BB51:BC51"/>
    <mergeCell ref="BD51:BE51"/>
    <mergeCell ref="BF51:BJ52"/>
    <mergeCell ref="BB52:BC52"/>
    <mergeCell ref="BD52:BE52"/>
    <mergeCell ref="B53:B54"/>
    <mergeCell ref="C53:D54"/>
    <mergeCell ref="I53:J54"/>
    <mergeCell ref="K53:N54"/>
    <mergeCell ref="O53:S54"/>
    <mergeCell ref="BB53:BC53"/>
    <mergeCell ref="BD53:BE53"/>
    <mergeCell ref="BF53:BJ54"/>
    <mergeCell ref="BB54:BC54"/>
    <mergeCell ref="BD54:BE54"/>
    <mergeCell ref="B55:B56"/>
    <mergeCell ref="C55:D56"/>
    <mergeCell ref="I55:J56"/>
    <mergeCell ref="K55:N56"/>
    <mergeCell ref="O55:S56"/>
    <mergeCell ref="BB55:BC55"/>
    <mergeCell ref="BD55:BE55"/>
    <mergeCell ref="BF55:BJ56"/>
    <mergeCell ref="BB56:BC56"/>
    <mergeCell ref="BD56:BE56"/>
    <mergeCell ref="B57:B58"/>
    <mergeCell ref="C57:D58"/>
    <mergeCell ref="I57:J58"/>
    <mergeCell ref="K57:N58"/>
    <mergeCell ref="O57:S58"/>
    <mergeCell ref="BB57:BC57"/>
    <mergeCell ref="BD57:BE57"/>
    <mergeCell ref="BF57:BJ58"/>
    <mergeCell ref="BB58:BC58"/>
    <mergeCell ref="BD58:BE58"/>
    <mergeCell ref="B59:B60"/>
    <mergeCell ref="C59:D60"/>
    <mergeCell ref="I59:J60"/>
    <mergeCell ref="K59:N60"/>
    <mergeCell ref="O59:S60"/>
    <mergeCell ref="BB59:BC59"/>
    <mergeCell ref="BD59:BE59"/>
    <mergeCell ref="BF59:BJ60"/>
    <mergeCell ref="BB60:BC60"/>
    <mergeCell ref="BD60:BE60"/>
    <mergeCell ref="B61:B62"/>
    <mergeCell ref="C61:D62"/>
    <mergeCell ref="I61:J62"/>
    <mergeCell ref="K61:N62"/>
    <mergeCell ref="O61:S62"/>
    <mergeCell ref="BB61:BC61"/>
    <mergeCell ref="BD61:BE61"/>
    <mergeCell ref="BF61:BJ62"/>
    <mergeCell ref="BB62:BC62"/>
    <mergeCell ref="BD62:BE62"/>
  </mergeCells>
  <phoneticPr fontId="2"/>
  <conditionalFormatting sqref="BB16:BE16">
    <cfRule type="expression" dxfId="47" priority="200">
      <formula>INDIRECT(ADDRESS(ROW(),COLUMN()))=TRUNC(INDIRECT(ADDRESS(ROW(),COLUMN())))</formula>
    </cfRule>
  </conditionalFormatting>
  <conditionalFormatting sqref="BB18:BE18">
    <cfRule type="expression" dxfId="46" priority="199">
      <formula>INDIRECT(ADDRESS(ROW(),COLUMN()))=TRUNC(INDIRECT(ADDRESS(ROW(),COLUMN())))</formula>
    </cfRule>
  </conditionalFormatting>
  <conditionalFormatting sqref="BB20:BE20">
    <cfRule type="expression" dxfId="45" priority="198">
      <formula>INDIRECT(ADDRESS(ROW(),COLUMN()))=TRUNC(INDIRECT(ADDRESS(ROW(),COLUMN())))</formula>
    </cfRule>
  </conditionalFormatting>
  <conditionalFormatting sqref="BB22:BE22">
    <cfRule type="expression" dxfId="44" priority="197">
      <formula>INDIRECT(ADDRESS(ROW(),COLUMN()))=TRUNC(INDIRECT(ADDRESS(ROW(),COLUMN())))</formula>
    </cfRule>
  </conditionalFormatting>
  <conditionalFormatting sqref="BB24:BE24">
    <cfRule type="expression" dxfId="43" priority="196">
      <formula>INDIRECT(ADDRESS(ROW(),COLUMN()))=TRUNC(INDIRECT(ADDRESS(ROW(),COLUMN())))</formula>
    </cfRule>
  </conditionalFormatting>
  <conditionalFormatting sqref="BB26:BE26">
    <cfRule type="expression" dxfId="42" priority="195">
      <formula>INDIRECT(ADDRESS(ROW(),COLUMN()))=TRUNC(INDIRECT(ADDRESS(ROW(),COLUMN())))</formula>
    </cfRule>
  </conditionalFormatting>
  <conditionalFormatting sqref="BB28:BE28">
    <cfRule type="expression" dxfId="41" priority="194">
      <formula>INDIRECT(ADDRESS(ROW(),COLUMN()))=TRUNC(INDIRECT(ADDRESS(ROW(),COLUMN())))</formula>
    </cfRule>
  </conditionalFormatting>
  <conditionalFormatting sqref="BB30:BE30">
    <cfRule type="expression" dxfId="40" priority="193">
      <formula>INDIRECT(ADDRESS(ROW(),COLUMN()))=TRUNC(INDIRECT(ADDRESS(ROW(),COLUMN())))</formula>
    </cfRule>
  </conditionalFormatting>
  <conditionalFormatting sqref="BB32:BE32">
    <cfRule type="expression" dxfId="39" priority="192">
      <formula>INDIRECT(ADDRESS(ROW(),COLUMN()))=TRUNC(INDIRECT(ADDRESS(ROW(),COLUMN())))</formula>
    </cfRule>
  </conditionalFormatting>
  <conditionalFormatting sqref="BB34:BE34">
    <cfRule type="expression" dxfId="38" priority="191">
      <formula>INDIRECT(ADDRESS(ROW(),COLUMN()))=TRUNC(INDIRECT(ADDRESS(ROW(),COLUMN())))</formula>
    </cfRule>
  </conditionalFormatting>
  <conditionalFormatting sqref="BB36:BE36">
    <cfRule type="expression" dxfId="37" priority="190">
      <formula>INDIRECT(ADDRESS(ROW(),COLUMN()))=TRUNC(INDIRECT(ADDRESS(ROW(),COLUMN())))</formula>
    </cfRule>
  </conditionalFormatting>
  <conditionalFormatting sqref="BB38:BE38">
    <cfRule type="expression" dxfId="36" priority="189">
      <formula>INDIRECT(ADDRESS(ROW(),COLUMN()))=TRUNC(INDIRECT(ADDRESS(ROW(),COLUMN())))</formula>
    </cfRule>
  </conditionalFormatting>
  <conditionalFormatting sqref="BB40:BE40">
    <cfRule type="expression" dxfId="35" priority="188">
      <formula>INDIRECT(ADDRESS(ROW(),COLUMN()))=TRUNC(INDIRECT(ADDRESS(ROW(),COLUMN())))</formula>
    </cfRule>
  </conditionalFormatting>
  <conditionalFormatting sqref="BB42:BE42">
    <cfRule type="expression" dxfId="34" priority="187">
      <formula>INDIRECT(ADDRESS(ROW(),COLUMN()))=TRUNC(INDIRECT(ADDRESS(ROW(),COLUMN())))</formula>
    </cfRule>
  </conditionalFormatting>
  <conditionalFormatting sqref="BB44:BE44">
    <cfRule type="expression" dxfId="33" priority="186">
      <formula>INDIRECT(ADDRESS(ROW(),COLUMN()))=TRUNC(INDIRECT(ADDRESS(ROW(),COLUMN())))</formula>
    </cfRule>
  </conditionalFormatting>
  <conditionalFormatting sqref="BB46:BE46">
    <cfRule type="expression" dxfId="32" priority="185">
      <formula>INDIRECT(ADDRESS(ROW(),COLUMN()))=TRUNC(INDIRECT(ADDRESS(ROW(),COLUMN())))</formula>
    </cfRule>
  </conditionalFormatting>
  <conditionalFormatting sqref="BB48:BE48">
    <cfRule type="expression" dxfId="31" priority="184">
      <formula>INDIRECT(ADDRESS(ROW(),COLUMN()))=TRUNC(INDIRECT(ADDRESS(ROW(),COLUMN())))</formula>
    </cfRule>
  </conditionalFormatting>
  <conditionalFormatting sqref="BB50:BE50">
    <cfRule type="expression" dxfId="30" priority="183">
      <formula>INDIRECT(ADDRESS(ROW(),COLUMN()))=TRUNC(INDIRECT(ADDRESS(ROW(),COLUMN())))</formula>
    </cfRule>
  </conditionalFormatting>
  <conditionalFormatting sqref="BB52:BE52">
    <cfRule type="expression" dxfId="29" priority="182">
      <formula>INDIRECT(ADDRESS(ROW(),COLUMN()))=TRUNC(INDIRECT(ADDRESS(ROW(),COLUMN())))</formula>
    </cfRule>
  </conditionalFormatting>
  <conditionalFormatting sqref="BB54:BE54">
    <cfRule type="expression" dxfId="28" priority="181">
      <formula>INDIRECT(ADDRESS(ROW(),COLUMN()))=TRUNC(INDIRECT(ADDRESS(ROW(),COLUMN())))</formula>
    </cfRule>
  </conditionalFormatting>
  <conditionalFormatting sqref="BB56:BE56">
    <cfRule type="expression" dxfId="27" priority="180">
      <formula>INDIRECT(ADDRESS(ROW(),COLUMN()))=TRUNC(INDIRECT(ADDRESS(ROW(),COLUMN())))</formula>
    </cfRule>
  </conditionalFormatting>
  <conditionalFormatting sqref="BB58:BE58">
    <cfRule type="expression" dxfId="26" priority="179">
      <formula>INDIRECT(ADDRESS(ROW(),COLUMN()))=TRUNC(INDIRECT(ADDRESS(ROW(),COLUMN())))</formula>
    </cfRule>
  </conditionalFormatting>
  <conditionalFormatting sqref="BB60:BE60">
    <cfRule type="expression" dxfId="25" priority="178">
      <formula>INDIRECT(ADDRESS(ROW(),COLUMN()))=TRUNC(INDIRECT(ADDRESS(ROW(),COLUMN())))</formula>
    </cfRule>
  </conditionalFormatting>
  <conditionalFormatting sqref="BB62:BE62">
    <cfRule type="expression" dxfId="24" priority="177">
      <formula>INDIRECT(ADDRESS(ROW(),COLUMN()))=TRUNC(INDIRECT(ADDRESS(ROW(),COLUMN())))</formula>
    </cfRule>
  </conditionalFormatting>
  <conditionalFormatting sqref="W16:BA16">
    <cfRule type="expression" dxfId="23" priority="170">
      <formula>INDIRECT(ADDRESS(ROW(),COLUMN()))=TRUNC(INDIRECT(ADDRESS(ROW(),COLUMN())))</formula>
    </cfRule>
  </conditionalFormatting>
  <conditionalFormatting sqref="W18:BA18">
    <cfRule type="expression" dxfId="22" priority="171">
      <formula>INDIRECT(ADDRESS(ROW(),COLUMN()))=TRUNC(INDIRECT(ADDRESS(ROW(),COLUMN())))</formula>
    </cfRule>
  </conditionalFormatting>
  <conditionalFormatting sqref="W20:BA20">
    <cfRule type="expression" dxfId="21" priority="169">
      <formula>INDIRECT(ADDRESS(ROW(),COLUMN()))=TRUNC(INDIRECT(ADDRESS(ROW(),COLUMN())))</formula>
    </cfRule>
  </conditionalFormatting>
  <conditionalFormatting sqref="W22:BA22">
    <cfRule type="expression" dxfId="20" priority="168">
      <formula>INDIRECT(ADDRESS(ROW(),COLUMN()))=TRUNC(INDIRECT(ADDRESS(ROW(),COLUMN())))</formula>
    </cfRule>
  </conditionalFormatting>
  <conditionalFormatting sqref="W24:BA24">
    <cfRule type="expression" dxfId="19" priority="167">
      <formula>INDIRECT(ADDRESS(ROW(),COLUMN()))=TRUNC(INDIRECT(ADDRESS(ROW(),COLUMN())))</formula>
    </cfRule>
  </conditionalFormatting>
  <conditionalFormatting sqref="W26:BA26">
    <cfRule type="expression" dxfId="18" priority="166">
      <formula>INDIRECT(ADDRESS(ROW(),COLUMN()))=TRUNC(INDIRECT(ADDRESS(ROW(),COLUMN())))</formula>
    </cfRule>
  </conditionalFormatting>
  <conditionalFormatting sqref="W28:BA28">
    <cfRule type="expression" dxfId="17" priority="165">
      <formula>INDIRECT(ADDRESS(ROW(),COLUMN()))=TRUNC(INDIRECT(ADDRESS(ROW(),COLUMN())))</formula>
    </cfRule>
  </conditionalFormatting>
  <conditionalFormatting sqref="W30:BA30">
    <cfRule type="expression" dxfId="16" priority="164">
      <formula>INDIRECT(ADDRESS(ROW(),COLUMN()))=TRUNC(INDIRECT(ADDRESS(ROW(),COLUMN())))</formula>
    </cfRule>
  </conditionalFormatting>
  <conditionalFormatting sqref="W32:BA32">
    <cfRule type="expression" dxfId="15" priority="163">
      <formula>INDIRECT(ADDRESS(ROW(),COLUMN()))=TRUNC(INDIRECT(ADDRESS(ROW(),COLUMN())))</formula>
    </cfRule>
  </conditionalFormatting>
  <conditionalFormatting sqref="W34:BA34">
    <cfRule type="expression" dxfId="14" priority="162">
      <formula>INDIRECT(ADDRESS(ROW(),COLUMN()))=TRUNC(INDIRECT(ADDRESS(ROW(),COLUMN())))</formula>
    </cfRule>
  </conditionalFormatting>
  <conditionalFormatting sqref="W36:BA36">
    <cfRule type="expression" dxfId="13" priority="161">
      <formula>INDIRECT(ADDRESS(ROW(),COLUMN()))=TRUNC(INDIRECT(ADDRESS(ROW(),COLUMN())))</formula>
    </cfRule>
  </conditionalFormatting>
  <conditionalFormatting sqref="W38:BA38">
    <cfRule type="expression" dxfId="12" priority="160">
      <formula>INDIRECT(ADDRESS(ROW(),COLUMN()))=TRUNC(INDIRECT(ADDRESS(ROW(),COLUMN())))</formula>
    </cfRule>
  </conditionalFormatting>
  <conditionalFormatting sqref="W40:BA40">
    <cfRule type="expression" dxfId="11" priority="159">
      <formula>INDIRECT(ADDRESS(ROW(),COLUMN()))=TRUNC(INDIRECT(ADDRESS(ROW(),COLUMN())))</formula>
    </cfRule>
  </conditionalFormatting>
  <conditionalFormatting sqref="W42:BA42">
    <cfRule type="expression" dxfId="10" priority="158">
      <formula>INDIRECT(ADDRESS(ROW(),COLUMN()))=TRUNC(INDIRECT(ADDRESS(ROW(),COLUMN())))</formula>
    </cfRule>
  </conditionalFormatting>
  <conditionalFormatting sqref="W44:BA44">
    <cfRule type="expression" dxfId="9" priority="157">
      <formula>INDIRECT(ADDRESS(ROW(),COLUMN()))=TRUNC(INDIRECT(ADDRESS(ROW(),COLUMN())))</formula>
    </cfRule>
  </conditionalFormatting>
  <conditionalFormatting sqref="W46:BA46">
    <cfRule type="expression" dxfId="8" priority="156">
      <formula>INDIRECT(ADDRESS(ROW(),COLUMN()))=TRUNC(INDIRECT(ADDRESS(ROW(),COLUMN())))</formula>
    </cfRule>
  </conditionalFormatting>
  <conditionalFormatting sqref="W48:BA48">
    <cfRule type="expression" dxfId="7" priority="155">
      <formula>INDIRECT(ADDRESS(ROW(),COLUMN()))=TRUNC(INDIRECT(ADDRESS(ROW(),COLUMN())))</formula>
    </cfRule>
  </conditionalFormatting>
  <conditionalFormatting sqref="W50:BA50">
    <cfRule type="expression" dxfId="6" priority="154">
      <formula>INDIRECT(ADDRESS(ROW(),COLUMN()))=TRUNC(INDIRECT(ADDRESS(ROW(),COLUMN())))</formula>
    </cfRule>
  </conditionalFormatting>
  <conditionalFormatting sqref="W52:BA52">
    <cfRule type="expression" dxfId="5" priority="153">
      <formula>INDIRECT(ADDRESS(ROW(),COLUMN()))=TRUNC(INDIRECT(ADDRESS(ROW(),COLUMN())))</formula>
    </cfRule>
  </conditionalFormatting>
  <conditionalFormatting sqref="W54:BA54">
    <cfRule type="expression" dxfId="4" priority="152">
      <formula>INDIRECT(ADDRESS(ROW(),COLUMN()))=TRUNC(INDIRECT(ADDRESS(ROW(),COLUMN())))</formula>
    </cfRule>
  </conditionalFormatting>
  <conditionalFormatting sqref="W56:BA56">
    <cfRule type="expression" dxfId="3" priority="151">
      <formula>INDIRECT(ADDRESS(ROW(),COLUMN()))=TRUNC(INDIRECT(ADDRESS(ROW(),COLUMN())))</formula>
    </cfRule>
  </conditionalFormatting>
  <conditionalFormatting sqref="W58:BA58">
    <cfRule type="expression" dxfId="2" priority="150">
      <formula>INDIRECT(ADDRESS(ROW(),COLUMN()))=TRUNC(INDIRECT(ADDRESS(ROW(),COLUMN())))</formula>
    </cfRule>
  </conditionalFormatting>
  <conditionalFormatting sqref="W60:BA60">
    <cfRule type="expression" dxfId="1" priority="149">
      <formula>INDIRECT(ADDRESS(ROW(),COLUMN()))=TRUNC(INDIRECT(ADDRESS(ROW(),COLUMN())))</formula>
    </cfRule>
  </conditionalFormatting>
  <conditionalFormatting sqref="W62:BA62">
    <cfRule type="expression" dxfId="0" priority="148">
      <formula>INDIRECT(ADDRESS(ROW(),COLUMN()))=TRUNC(INDIRECT(ADDRESS(ROW(),COLUMN())))</formula>
    </cfRule>
  </conditionalFormatting>
  <dataValidations count="8">
    <dataValidation type="list" allowBlank="1" showInputMessage="1" sqref="I15:J62">
      <formula1>"A, B, C, D"</formula1>
    </dataValidation>
    <dataValidation type="list" allowBlank="1" showInputMessage="1" sqref="W15:BA15 W17:BA17 W19:BA19 W21:BA21 W23:BA23 W25:BA25 W27:BA27 W29:BA29 W31:BA31 W33:BA33 W35:BA35 W37:BA37 W39:BA39 W41:BA41 W43:BA43 W45:BA45 W47:BA47 W49:BA49 W51:BA51 W53:BA53 W55:BA55 W57:BA57 W59:BA59 W61:BA61">
      <formula1>シフト記号表</formula1>
    </dataValidation>
    <dataValidation type="list" allowBlank="1" showInputMessage="1" sqref="C15:D62">
      <formula1>職種</formula1>
    </dataValidation>
    <dataValidation type="list" allowBlank="1" showInputMessage="1" showErrorMessage="1" sqref="BE4:BH4">
      <formula1>"予定,実績,予定・実績"</formula1>
    </dataValidation>
    <dataValidation type="decimal" allowBlank="1" showInputMessage="1" showErrorMessage="1" error="入力可能範囲　32～40" sqref="BA6:BB6">
      <formula1>32</formula1>
      <formula2>40</formula2>
    </dataValidation>
    <dataValidation type="list" allowBlank="1" showInputMessage="1" showErrorMessage="1" sqref="AF3:AF4">
      <formula1>#REF!</formula1>
    </dataValidation>
    <dataValidation type="list" allowBlank="1" showInputMessage="1" showErrorMessage="1" sqref="BE3:BH3">
      <formula1>"４週,暦月"</formula1>
    </dataValidation>
    <dataValidation type="list" errorStyle="warning" allowBlank="1" showInputMessage="1" error="リストにない場合のみ、入力してください。" sqref="K15:N62">
      <formula1>INDIRECT(C15)</formula1>
    </dataValidation>
  </dataValidations>
  <printOptions horizontalCentered="1"/>
  <pageMargins left="0.15748031496062992" right="0.15748031496062992" top="0.59055118110236227" bottom="0.47244094488188981" header="0.15748031496062992" footer="0.15748031496062992"/>
  <pageSetup paperSize="9" scale="44" fitToHeight="0" orientation="landscape" r:id="rId1"/>
  <headerFooter>
    <oddFooter>&amp;R&amp;16&amp;P/&amp;N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error="プルダウンにないケースは直接入力してください。">
          <x14:formula1>
            <xm:f>[1]プルダウン・リスト!#REF!</xm:f>
          </x14:formula1>
          <xm:sqref>AT1:BI1</xm:sqref>
        </x14:dataValidation>
      </x14:dataValidations>
    </ext>
  </extLst>
</worksheet>
</file>