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2760" yWindow="105" windowWidth="15480" windowHeight="11640" tabRatio="966"/>
  </bookViews>
  <sheets>
    <sheet name="表紙" sheetId="1" r:id="rId1"/>
    <sheet name="実施設計総括表" sheetId="74" r:id="rId2"/>
    <sheet name="実施設計業務内訳書（総括）" sheetId="49" r:id="rId3"/>
    <sheet name="各施設設計業務総括表" sheetId="9" r:id="rId4"/>
    <sheet name="諸経費計算書" sheetId="62" r:id="rId5"/>
    <sheet name="各施設技術料経費計算書" sheetId="63" r:id="rId6"/>
    <sheet name="建築施設特別経費" sheetId="64" r:id="rId7"/>
    <sheet name="庁舎直接人件費" sheetId="53" r:id="rId8"/>
    <sheet name="防災倉庫直接人件費費" sheetId="73" r:id="rId9"/>
    <sheet name="訓練棟直接人件費" sheetId="77" r:id="rId10"/>
    <sheet name="ごみ自転車等直接人件費" sheetId="78" r:id="rId11"/>
    <sheet name="給油施設直接人件費　" sheetId="79" r:id="rId12"/>
  </sheets>
  <definedNames>
    <definedName name="_xlnm.Print_Area" localSheetId="0">表紙!$A$1:$N$34</definedName>
    <definedName name="_xlnm.Print_Area" localSheetId="3">各施設設計業務総括表!$B$1:$O$24</definedName>
    <definedName name="_xlnm.Print_Area" localSheetId="2">'実施設計業務内訳書（総括）'!$B$1:$O$24</definedName>
    <definedName name="_xlnm.Print_Area" localSheetId="7">庁舎直接人件費!$B$1:$O$24</definedName>
    <definedName name="_xlnm.Print_Area" localSheetId="4">諸経費計算書!$B$1:$O$24</definedName>
    <definedName name="_xlnm.Print_Area" localSheetId="5">各施設技術料経費計算書!$B$1:$O$24</definedName>
    <definedName name="_xlnm.Print_Area" localSheetId="6">建築施設特別経費!$B$1:$O$24</definedName>
    <definedName name="_xlnm.Print_Area" localSheetId="8">防災倉庫直接人件費費!$B$1:$O$24</definedName>
    <definedName name="_xlnm.Print_Area" localSheetId="1">実施設計総括表!$B$1:$O$24</definedName>
    <definedName name="_xlnm.Print_Area" localSheetId="9">訓練棟直接人件費!$B$1:$O$24</definedName>
    <definedName name="_xlnm.Print_Area" localSheetId="10">ごみ自転車等直接人件費!$B$1:$O$24</definedName>
    <definedName name="_xlnm.Print_Area" localSheetId="11">'給油施設直接人件費　'!$B$1:$O$24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㈱駿河調査設計</author>
  </authors>
  <commentList>
    <comment ref="F16" authorId="0">
      <text>
        <r>
          <rPr>
            <sz val="11"/>
            <color auto="1"/>
            <rFont val="ＭＳ Ｐ明朝"/>
          </rPr>
          <t>手入力すること</t>
        </r>
        <r>
          <rPr>
            <sz val="9"/>
            <color auto="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<sst xmlns="http://schemas.openxmlformats.org/spreadsheetml/2006/main" xmlns:r="http://schemas.openxmlformats.org/officeDocument/2006/relationships" count="66" uniqueCount="66">
  <si>
    <t>補助金関係支援</t>
    <rPh sb="0" eb="3">
      <t>ホジョキン</t>
    </rPh>
    <rPh sb="3" eb="5">
      <t>カンケイ</t>
    </rPh>
    <rPh sb="5" eb="7">
      <t>シエン</t>
    </rPh>
    <phoneticPr fontId="8"/>
  </si>
  <si>
    <t>金額</t>
    <rPh sb="0" eb="2">
      <t>キンガク</t>
    </rPh>
    <phoneticPr fontId="8"/>
  </si>
  <si>
    <t>12</t>
  </si>
  <si>
    <t>35ｍ×6か所</t>
    <rPh sb="6" eb="7">
      <t>ショ</t>
    </rPh>
    <phoneticPr fontId="8"/>
  </si>
  <si>
    <t>付記</t>
    <rPh sb="0" eb="2">
      <t>フキ</t>
    </rPh>
    <phoneticPr fontId="8"/>
  </si>
  <si>
    <t>単価</t>
    <rPh sb="0" eb="2">
      <t>タンカ</t>
    </rPh>
    <phoneticPr fontId="8"/>
  </si>
  <si>
    <t>技術料等経費</t>
    <rPh sb="0" eb="3">
      <t>ギジュツリョウ</t>
    </rPh>
    <rPh sb="3" eb="4">
      <t>トウ</t>
    </rPh>
    <rPh sb="4" eb="6">
      <t>ケイヒ</t>
    </rPh>
    <phoneticPr fontId="8"/>
  </si>
  <si>
    <t>単位</t>
    <rPh sb="0" eb="2">
      <t>タンイ</t>
    </rPh>
    <phoneticPr fontId="8"/>
  </si>
  <si>
    <t>一、業　務  概  要</t>
    <rPh sb="0" eb="1">
      <t>イチ</t>
    </rPh>
    <rPh sb="2" eb="3">
      <t>ゴウ</t>
    </rPh>
    <rPh sb="4" eb="5">
      <t>ツトム</t>
    </rPh>
    <rPh sb="7" eb="11">
      <t>ガイヨウ</t>
    </rPh>
    <phoneticPr fontId="8"/>
  </si>
  <si>
    <t>防災倉庫</t>
    <rPh sb="0" eb="2">
      <t>ボウサイ</t>
    </rPh>
    <rPh sb="2" eb="4">
      <t>ソウコ</t>
    </rPh>
    <phoneticPr fontId="8"/>
  </si>
  <si>
    <t>Ａ</t>
  </si>
  <si>
    <t>人</t>
    <rPh sb="0" eb="1">
      <t>ニン</t>
    </rPh>
    <phoneticPr fontId="8"/>
  </si>
  <si>
    <t>20</t>
  </si>
  <si>
    <t>福祉のまちづくり条例</t>
    <rPh sb="0" eb="2">
      <t>フクシ</t>
    </rPh>
    <rPh sb="8" eb="10">
      <t>ジョウレイ</t>
    </rPh>
    <phoneticPr fontId="8"/>
  </si>
  <si>
    <t>特別経費</t>
    <rPh sb="0" eb="2">
      <t>トクベツ</t>
    </rPh>
    <rPh sb="2" eb="4">
      <t>ケイヒ</t>
    </rPh>
    <phoneticPr fontId="8"/>
  </si>
  <si>
    <t>景観条例</t>
    <rPh sb="0" eb="2">
      <t>ケイカン</t>
    </rPh>
    <rPh sb="2" eb="4">
      <t>ジョウレイ</t>
    </rPh>
    <phoneticPr fontId="8"/>
  </si>
  <si>
    <t>Ⅲ</t>
  </si>
  <si>
    <t>201.5</t>
  </si>
  <si>
    <t>確認申請手続き</t>
    <rPh sb="0" eb="2">
      <t>カクニン</t>
    </rPh>
    <rPh sb="2" eb="4">
      <t>シンセイ</t>
    </rPh>
    <rPh sb="4" eb="6">
      <t>テツヅ</t>
    </rPh>
    <phoneticPr fontId="8"/>
  </si>
  <si>
    <t>一、業　務   箇  所</t>
    <rPh sb="0" eb="1">
      <t>イチ</t>
    </rPh>
    <rPh sb="2" eb="3">
      <t>ゴウ</t>
    </rPh>
    <rPh sb="4" eb="5">
      <t>ツトム</t>
    </rPh>
    <rPh sb="8" eb="12">
      <t>カショ</t>
    </rPh>
    <phoneticPr fontId="8"/>
  </si>
  <si>
    <t>地盤調査</t>
    <rPh sb="0" eb="2">
      <t>ジバン</t>
    </rPh>
    <rPh sb="2" eb="4">
      <t>チョウサ</t>
    </rPh>
    <phoneticPr fontId="8"/>
  </si>
  <si>
    <t>Ⅱ</t>
  </si>
  <si>
    <t>追加業務</t>
    <rPh sb="0" eb="2">
      <t>ツイカ</t>
    </rPh>
    <rPh sb="2" eb="4">
      <t>ギョウム</t>
    </rPh>
    <phoneticPr fontId="8"/>
  </si>
  <si>
    <t>21</t>
  </si>
  <si>
    <t>委託名称</t>
    <rPh sb="0" eb="2">
      <t>イタク</t>
    </rPh>
    <rPh sb="2" eb="4">
      <t>メイショウ</t>
    </rPh>
    <phoneticPr fontId="8"/>
  </si>
  <si>
    <t>消費税相当額</t>
    <rPh sb="0" eb="3">
      <t>ショウヒゼイ</t>
    </rPh>
    <rPh sb="3" eb="5">
      <t>ソウトウ</t>
    </rPh>
    <rPh sb="5" eb="6">
      <t>ガク</t>
    </rPh>
    <phoneticPr fontId="8"/>
  </si>
  <si>
    <t>金額：円</t>
    <rPh sb="0" eb="2">
      <t>キンガク</t>
    </rPh>
    <rPh sb="3" eb="4">
      <t>エン</t>
    </rPh>
    <phoneticPr fontId="8"/>
  </si>
  <si>
    <t>積算業務</t>
    <rPh sb="0" eb="2">
      <t>セキサン</t>
    </rPh>
    <rPh sb="2" eb="4">
      <t>ギョウム</t>
    </rPh>
    <phoneticPr fontId="8"/>
  </si>
  <si>
    <t>パース</t>
  </si>
  <si>
    <t>項目</t>
    <rPh sb="0" eb="2">
      <t>コウモク</t>
    </rPh>
    <phoneticPr fontId="8"/>
  </si>
  <si>
    <t>規格等</t>
    <rPh sb="0" eb="2">
      <t>キカク</t>
    </rPh>
    <rPh sb="2" eb="3">
      <t>トウ</t>
    </rPh>
    <phoneticPr fontId="8"/>
  </si>
  <si>
    <t>審査者氏名</t>
    <rPh sb="0" eb="2">
      <t>シンサ</t>
    </rPh>
    <rPh sb="2" eb="3">
      <t>シャ</t>
    </rPh>
    <rPh sb="3" eb="5">
      <t>シメイ</t>
    </rPh>
    <phoneticPr fontId="8"/>
  </si>
  <si>
    <t>数量</t>
    <rPh sb="0" eb="2">
      <t>スウリョウ</t>
    </rPh>
    <phoneticPr fontId="8"/>
  </si>
  <si>
    <t>各種会議等運営支援</t>
    <rPh sb="0" eb="2">
      <t>カクシュ</t>
    </rPh>
    <rPh sb="2" eb="4">
      <t>カイギ</t>
    </rPh>
    <rPh sb="4" eb="5">
      <t>トウ</t>
    </rPh>
    <rPh sb="5" eb="7">
      <t>ウンエイ</t>
    </rPh>
    <rPh sb="7" eb="9">
      <t>シエン</t>
    </rPh>
    <phoneticPr fontId="8"/>
  </si>
  <si>
    <t>Ⅰ</t>
  </si>
  <si>
    <t>実施設計業務</t>
    <rPh sb="0" eb="2">
      <t>ジッシ</t>
    </rPh>
    <rPh sb="2" eb="4">
      <t>セッケイ</t>
    </rPh>
    <rPh sb="4" eb="6">
      <t>ギョウム</t>
    </rPh>
    <phoneticPr fontId="8"/>
  </si>
  <si>
    <t>￥</t>
  </si>
  <si>
    <t>リサイクル計画書の作成</t>
    <rPh sb="5" eb="7">
      <t>ケイカク</t>
    </rPh>
    <rPh sb="7" eb="8">
      <t>ショ</t>
    </rPh>
    <rPh sb="9" eb="11">
      <t>サクセイ</t>
    </rPh>
    <phoneticPr fontId="8"/>
  </si>
  <si>
    <t>5</t>
  </si>
  <si>
    <t>1</t>
  </si>
  <si>
    <t>式</t>
    <rPh sb="0" eb="1">
      <t>シキ</t>
    </rPh>
    <phoneticPr fontId="8"/>
  </si>
  <si>
    <t>概略工程表の作成</t>
    <rPh sb="0" eb="2">
      <t>ガイリャク</t>
    </rPh>
    <rPh sb="2" eb="5">
      <t>コウテイヒョウ</t>
    </rPh>
    <rPh sb="6" eb="8">
      <t>サクセイ</t>
    </rPh>
    <phoneticPr fontId="8"/>
  </si>
  <si>
    <t>10</t>
  </si>
  <si>
    <t>計</t>
    <rPh sb="0" eb="1">
      <t>ケイ</t>
    </rPh>
    <phoneticPr fontId="8"/>
  </si>
  <si>
    <t>総合計</t>
    <rPh sb="0" eb="1">
      <t>ソウ</t>
    </rPh>
    <rPh sb="1" eb="3">
      <t>ゴウケイ</t>
    </rPh>
    <phoneticPr fontId="8"/>
  </si>
  <si>
    <t>駐輪場・ごみ置き場</t>
    <rPh sb="0" eb="3">
      <t>チュウリンジョウ</t>
    </rPh>
    <rPh sb="6" eb="7">
      <t>オ</t>
    </rPh>
    <rPh sb="8" eb="9">
      <t>バ</t>
    </rPh>
    <phoneticPr fontId="8"/>
  </si>
  <si>
    <t>　　設計　令　和　　年　　月　　日</t>
    <rPh sb="2" eb="4">
      <t>セッケイ</t>
    </rPh>
    <rPh sb="5" eb="6">
      <t>レイ</t>
    </rPh>
    <rPh sb="7" eb="8">
      <t>ワ</t>
    </rPh>
    <rPh sb="10" eb="11">
      <t>ネン</t>
    </rPh>
    <rPh sb="13" eb="14">
      <t>ガツ</t>
    </rPh>
    <rPh sb="16" eb="17">
      <t>ヒ</t>
    </rPh>
    <phoneticPr fontId="8"/>
  </si>
  <si>
    <t>直接人件費</t>
    <rPh sb="0" eb="2">
      <t>チョクセツ</t>
    </rPh>
    <rPh sb="2" eb="5">
      <t>ジンケンヒ</t>
    </rPh>
    <phoneticPr fontId="8"/>
  </si>
  <si>
    <t>諸経費</t>
    <rPh sb="0" eb="3">
      <t>ショケイヒ</t>
    </rPh>
    <phoneticPr fontId="8"/>
  </si>
  <si>
    <t>759</t>
  </si>
  <si>
    <t>Ⅳ</t>
  </si>
  <si>
    <t>新築</t>
    <rPh sb="0" eb="1">
      <t>シン</t>
    </rPh>
    <rPh sb="1" eb="2">
      <t>チク</t>
    </rPh>
    <phoneticPr fontId="8"/>
  </si>
  <si>
    <t>救助訓練棟</t>
    <rPh sb="0" eb="2">
      <t>キュウジョ</t>
    </rPh>
    <rPh sb="2" eb="4">
      <t>クンレン</t>
    </rPh>
    <rPh sb="4" eb="5">
      <t>トウ</t>
    </rPh>
    <phoneticPr fontId="8"/>
  </si>
  <si>
    <t>庁舎</t>
    <rPh sb="0" eb="2">
      <t>チョウシャ</t>
    </rPh>
    <phoneticPr fontId="8"/>
  </si>
  <si>
    <t>設計概要書の作成</t>
    <rPh sb="0" eb="2">
      <t>セッケイ</t>
    </rPh>
    <rPh sb="2" eb="5">
      <t>ガイヨウショ</t>
    </rPh>
    <rPh sb="6" eb="8">
      <t>サクセイ</t>
    </rPh>
    <phoneticPr fontId="8"/>
  </si>
  <si>
    <t>3カット</t>
  </si>
  <si>
    <t>自家用給油取扱所</t>
  </si>
  <si>
    <t>標準業務</t>
    <rPh sb="0" eb="2">
      <t>ヒョウジュン</t>
    </rPh>
    <rPh sb="2" eb="4">
      <t>ギョウム</t>
    </rPh>
    <phoneticPr fontId="8"/>
  </si>
  <si>
    <t>省エネ法申請手続き</t>
    <rPh sb="0" eb="1">
      <t>ショウ</t>
    </rPh>
    <rPh sb="3" eb="4">
      <t>ホウ</t>
    </rPh>
    <rPh sb="4" eb="6">
      <t>シンセイ</t>
    </rPh>
    <rPh sb="6" eb="8">
      <t>テツヅ</t>
    </rPh>
    <phoneticPr fontId="8"/>
  </si>
  <si>
    <t>15</t>
  </si>
  <si>
    <t>一、業　務　金　額</t>
    <rPh sb="0" eb="1">
      <t>イチ</t>
    </rPh>
    <rPh sb="2" eb="3">
      <t>ゴウ</t>
    </rPh>
    <rPh sb="4" eb="5">
      <t>ツトム</t>
    </rPh>
    <rPh sb="6" eb="7">
      <t>カネ</t>
    </rPh>
    <rPh sb="8" eb="9">
      <t>ガク</t>
    </rPh>
    <phoneticPr fontId="8"/>
  </si>
  <si>
    <t>小山町　棚頭　地内</t>
    <rPh sb="0" eb="3">
      <t>オヤマチョウ</t>
    </rPh>
    <rPh sb="4" eb="6">
      <t>タナガシラ</t>
    </rPh>
    <rPh sb="7" eb="8">
      <t>チ</t>
    </rPh>
    <rPh sb="8" eb="9">
      <t>ナイ</t>
    </rPh>
    <phoneticPr fontId="8"/>
  </si>
  <si>
    <t>静岡県　駿東郡　小山町</t>
    <rPh sb="0" eb="3">
      <t>シズオカケン</t>
    </rPh>
    <rPh sb="4" eb="7">
      <t>スントウグン</t>
    </rPh>
    <rPh sb="8" eb="11">
      <t>オヤマチョウ</t>
    </rPh>
    <phoneticPr fontId="8"/>
  </si>
  <si>
    <t>設計者氏名</t>
    <rPh sb="0" eb="3">
      <t>セッケイシャ</t>
    </rPh>
    <rPh sb="3" eb="5">
      <t>シメイ</t>
    </rPh>
    <phoneticPr fontId="8"/>
  </si>
  <si>
    <t>用途：告示第98号別添二第12号（第2類）消防署
　庁舎：ＲＣ造２階　2500㎡
　付属施設：防災倉庫200㎡、救助訓練棟192㎡、駐輪場20㎡、
　　　　　　ごみ置き場5㎡、自家用給油取扱所100㎡
※・都市計画法等の許認可及び測量造成設計は含まない
　・申請手数料は含まない</t>
  </si>
  <si>
    <t>令和５年度　小山消防署庁舎等建設事業　（実施設計業務）</t>
    <rPh sb="0" eb="2">
      <t>レイ</t>
    </rPh>
    <rPh sb="3" eb="5">
      <t>ネンド</t>
    </rPh>
    <rPh sb="6" eb="8">
      <t>コヤマ</t>
    </rPh>
    <rPh sb="8" eb="11">
      <t>ショウボウショ</t>
    </rPh>
    <rPh sb="11" eb="13">
      <t>チョウシャ</t>
    </rPh>
    <rPh sb="13" eb="14">
      <t>トウ</t>
    </rPh>
    <rPh sb="14" eb="16">
      <t>ケンセツ</t>
    </rPh>
    <rPh sb="16" eb="18">
      <t>ジギョウ</t>
    </rPh>
    <rPh sb="20" eb="22">
      <t>ジッシ</t>
    </rPh>
    <rPh sb="22" eb="24">
      <t>セッケイ</t>
    </rPh>
    <rPh sb="24" eb="26">
      <t>ギョウム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</si>
</sst>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&quot;－&quot;"/>
    <numFmt numFmtId="177" formatCode="#,##0_ "/>
    <numFmt numFmtId="178" formatCode="#,##0;&quot;▲ &quot;#,##0"/>
    <numFmt numFmtId="179" formatCode="#,##0_ ;[Red]\-#,##0\ "/>
    <numFmt numFmtId="180" formatCode="#,##0_);[Red]\(#,##0\)"/>
  </numFmts>
  <fonts count="2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b/>
      <sz val="14"/>
      <color auto="1"/>
      <name val="ＭＳ 明朝"/>
      <family val="1"/>
    </font>
    <font>
      <sz val="20"/>
      <color auto="1"/>
      <name val="ＭＳ 明朝"/>
      <family val="1"/>
    </font>
    <font>
      <sz val="14"/>
      <color auto="1"/>
      <name val="ＭＳ 明朝"/>
      <family val="1"/>
    </font>
    <font>
      <b/>
      <sz val="16"/>
      <color auto="1"/>
      <name val="ＭＳ 明朝"/>
      <family val="1"/>
    </font>
    <font>
      <b/>
      <sz val="20"/>
      <color auto="1"/>
      <name val="ＭＳ ゴシック"/>
      <family val="3"/>
    </font>
    <font>
      <sz val="11"/>
      <color auto="1"/>
      <name val="ＭＳ Ｐ明朝"/>
      <family val="1"/>
    </font>
    <font>
      <sz val="22"/>
      <color auto="1"/>
      <name val="ＭＳ Ｐ明朝"/>
      <family val="1"/>
    </font>
    <font>
      <b/>
      <sz val="14"/>
      <color auto="1"/>
      <name val="ＭＳ Ｐゴシック"/>
      <family val="3"/>
    </font>
    <font>
      <sz val="14"/>
      <color auto="1"/>
      <name val="ＭＳ Ｐ明朝"/>
      <family val="1"/>
    </font>
    <font>
      <sz val="10"/>
      <color auto="1"/>
      <name val="ＭＳ 明朝"/>
      <family val="1"/>
    </font>
    <font>
      <b/>
      <sz val="12"/>
      <color auto="1"/>
      <name val="ＭＳ 明朝"/>
      <family val="1"/>
    </font>
    <font>
      <b/>
      <sz val="18"/>
      <color auto="1"/>
      <name val="ＭＳ 明朝"/>
      <family val="1"/>
    </font>
    <font>
      <sz val="6"/>
      <color auto="1"/>
      <name val="游ゴシック"/>
      <family val="3"/>
    </font>
    <font>
      <sz val="12"/>
      <color auto="1"/>
      <name val="ＭＳ Ｐ明朝"/>
      <family val="1"/>
    </font>
    <font>
      <sz val="12"/>
      <color indexed="10"/>
      <name val="ＭＳ Ｐ明朝"/>
      <family val="1"/>
    </font>
    <font>
      <sz val="10"/>
      <color auto="1"/>
      <name val="ＭＳ Ｐ明朝"/>
      <family val="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3" borderId="1" applyNumberFormat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3" applyNumberFormat="0" applyFill="0" applyAlignment="0" applyProtection="0">
      <alignment vertical="center"/>
    </xf>
    <xf numFmtId="0" fontId="1" fillId="7" borderId="4" applyNumberFormat="0" applyAlignment="0" applyProtection="0">
      <alignment vertical="center"/>
    </xf>
    <xf numFmtId="0" fontId="3" fillId="15" borderId="5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15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</cellStyleXfs>
  <cellXfs count="88">
    <xf numFmtId="0" fontId="0" fillId="0" borderId="0" xfId="0">
      <alignment vertical="center"/>
    </xf>
    <xf numFmtId="0" fontId="9" fillId="0" borderId="0" xfId="35" applyFont="1"/>
    <xf numFmtId="0" fontId="10" fillId="0" borderId="10" xfId="35" applyFont="1" applyBorder="1" applyAlignment="1">
      <alignment vertical="center"/>
    </xf>
    <xf numFmtId="0" fontId="9" fillId="0" borderId="11" xfId="35" applyFont="1" applyBorder="1"/>
    <xf numFmtId="0" fontId="9" fillId="0" borderId="12" xfId="35" applyFont="1" applyBorder="1"/>
    <xf numFmtId="0" fontId="9" fillId="0" borderId="13" xfId="35" applyFont="1" applyBorder="1"/>
    <xf numFmtId="0" fontId="10" fillId="0" borderId="0" xfId="35" applyFont="1" applyBorder="1" applyAlignment="1">
      <alignment horizontal="distributed" vertical="center"/>
    </xf>
    <xf numFmtId="0" fontId="9" fillId="0" borderId="0" xfId="35" applyFont="1" applyBorder="1"/>
    <xf numFmtId="0" fontId="1" fillId="0" borderId="14" xfId="35" applyBorder="1" applyAlignment="1">
      <alignment vertical="center"/>
    </xf>
    <xf numFmtId="0" fontId="9" fillId="0" borderId="15" xfId="35" applyFont="1" applyBorder="1"/>
    <xf numFmtId="0" fontId="11" fillId="0" borderId="0" xfId="35" applyFont="1" applyBorder="1"/>
    <xf numFmtId="0" fontId="12" fillId="0" borderId="0" xfId="35" applyFont="1" applyBorder="1" applyAlignment="1">
      <alignment horizontal="left" vertical="center" shrinkToFit="1"/>
    </xf>
    <xf numFmtId="0" fontId="13" fillId="0" borderId="0" xfId="35" applyFont="1" applyBorder="1" applyAlignment="1">
      <alignment vertical="center"/>
    </xf>
    <xf numFmtId="0" fontId="13" fillId="0" borderId="0" xfId="35" applyFont="1" applyBorder="1" applyAlignment="1">
      <alignment horizontal="left" vertical="center"/>
    </xf>
    <xf numFmtId="0" fontId="9" fillId="0" borderId="0" xfId="35" applyFont="1" applyBorder="1" applyAlignment="1">
      <alignment horizontal="distributed" vertical="center"/>
    </xf>
    <xf numFmtId="0" fontId="13" fillId="0" borderId="0" xfId="35" applyFont="1" applyBorder="1" applyAlignment="1">
      <alignment horizontal="distributed" vertical="center"/>
    </xf>
    <xf numFmtId="0" fontId="9" fillId="0" borderId="0" xfId="35" applyFont="1" applyBorder="1" applyAlignment="1"/>
    <xf numFmtId="0" fontId="9" fillId="0" borderId="16" xfId="35" applyFont="1" applyBorder="1"/>
    <xf numFmtId="0" fontId="1" fillId="0" borderId="0" xfId="35" applyBorder="1" applyAlignment="1">
      <alignment horizontal="distributed" vertical="center"/>
    </xf>
    <xf numFmtId="0" fontId="11" fillId="0" borderId="0" xfId="35" applyFont="1" applyBorder="1" applyAlignment="1">
      <alignment horizontal="center"/>
    </xf>
    <xf numFmtId="0" fontId="14" fillId="0" borderId="0" xfId="35" applyFont="1" applyBorder="1" applyAlignment="1"/>
    <xf numFmtId="0" fontId="1" fillId="0" borderId="0" xfId="35" applyBorder="1" applyAlignment="1">
      <alignment vertical="center"/>
    </xf>
    <xf numFmtId="0" fontId="9" fillId="0" borderId="0" xfId="35" applyFont="1" applyBorder="1" applyAlignment="1">
      <alignment horizontal="center" vertical="center"/>
    </xf>
    <xf numFmtId="0" fontId="14" fillId="0" borderId="0" xfId="35" applyFont="1" applyBorder="1"/>
    <xf numFmtId="0" fontId="1" fillId="0" borderId="17" xfId="35" applyBorder="1" applyAlignment="1">
      <alignment vertical="center"/>
    </xf>
    <xf numFmtId="0" fontId="10" fillId="0" borderId="0" xfId="35" applyFont="1" applyBorder="1" applyAlignment="1"/>
    <xf numFmtId="0" fontId="13" fillId="0" borderId="0" xfId="35" applyFont="1" applyBorder="1" applyAlignment="1"/>
    <xf numFmtId="0" fontId="10" fillId="0" borderId="18" xfId="35" applyFont="1" applyBorder="1" applyAlignment="1">
      <alignment horizontal="distributed" vertical="center"/>
    </xf>
    <xf numFmtId="0" fontId="10" fillId="0" borderId="0" xfId="35" applyFont="1" applyBorder="1"/>
    <xf numFmtId="0" fontId="10" fillId="0" borderId="0" xfId="35" applyFont="1" applyBorder="1" applyAlignment="1">
      <alignment horizontal="center" vertical="center"/>
    </xf>
    <xf numFmtId="0" fontId="13" fillId="0" borderId="0" xfId="35" applyFont="1" applyBorder="1" applyAlignment="1">
      <alignment horizontal="center" vertical="center"/>
    </xf>
    <xf numFmtId="0" fontId="13" fillId="0" borderId="0" xfId="35" applyFont="1" applyBorder="1"/>
    <xf numFmtId="0" fontId="9" fillId="0" borderId="0" xfId="35" applyFont="1" applyBorder="1" applyAlignment="1">
      <alignment horizontal="center"/>
    </xf>
    <xf numFmtId="0" fontId="10" fillId="0" borderId="17" xfId="35" applyFont="1" applyBorder="1" applyAlignment="1">
      <alignment horizontal="distributed" vertical="center"/>
    </xf>
    <xf numFmtId="176" fontId="12" fillId="0" borderId="0" xfId="35" applyNumberFormat="1" applyFont="1" applyBorder="1" applyAlignment="1">
      <alignment horizontal="center"/>
    </xf>
    <xf numFmtId="176" fontId="15" fillId="0" borderId="0" xfId="35" applyNumberFormat="1" applyFont="1" applyBorder="1" applyAlignment="1">
      <alignment horizontal="center" shrinkToFit="1"/>
    </xf>
    <xf numFmtId="0" fontId="16" fillId="0" borderId="0" xfId="35" applyFont="1" applyFill="1" applyBorder="1" applyAlignment="1">
      <alignment horizontal="left" vertical="center" wrapText="1"/>
    </xf>
    <xf numFmtId="176" fontId="17" fillId="0" borderId="0" xfId="35" applyNumberFormat="1" applyFont="1" applyBorder="1" applyAlignment="1">
      <alignment horizontal="center"/>
    </xf>
    <xf numFmtId="0" fontId="9" fillId="0" borderId="0" xfId="35" applyFont="1" applyBorder="1" applyAlignment="1">
      <alignment horizontal="left"/>
    </xf>
    <xf numFmtId="0" fontId="10" fillId="0" borderId="18" xfId="35" applyFont="1" applyBorder="1" applyAlignment="1">
      <alignment horizontal="center" vertical="center"/>
    </xf>
    <xf numFmtId="0" fontId="11" fillId="0" borderId="0" xfId="35" applyFont="1" applyBorder="1" applyAlignment="1"/>
    <xf numFmtId="0" fontId="18" fillId="0" borderId="0" xfId="35" applyFont="1" applyAlignment="1"/>
    <xf numFmtId="0" fontId="10" fillId="0" borderId="14" xfId="35" applyFont="1" applyBorder="1" applyAlignment="1">
      <alignment horizontal="center" vertical="center"/>
    </xf>
    <xf numFmtId="176" fontId="9" fillId="0" borderId="0" xfId="35" applyNumberFormat="1" applyFont="1" applyBorder="1" applyAlignment="1">
      <alignment horizontal="center"/>
    </xf>
    <xf numFmtId="176" fontId="19" fillId="0" borderId="0" xfId="35" applyNumberFormat="1" applyFont="1" applyBorder="1" applyAlignment="1">
      <alignment horizontal="left"/>
    </xf>
    <xf numFmtId="0" fontId="20" fillId="0" borderId="0" xfId="35" applyFont="1" applyAlignment="1"/>
    <xf numFmtId="0" fontId="21" fillId="0" borderId="0" xfId="35" applyFont="1" applyBorder="1"/>
    <xf numFmtId="0" fontId="10" fillId="0" borderId="17" xfId="35" applyFont="1" applyBorder="1" applyAlignment="1">
      <alignment horizontal="center" vertical="center"/>
    </xf>
    <xf numFmtId="0" fontId="22" fillId="0" borderId="0" xfId="35" applyFont="1" applyBorder="1"/>
    <xf numFmtId="0" fontId="0" fillId="0" borderId="0" xfId="35" applyFont="1" applyAlignment="1"/>
    <xf numFmtId="0" fontId="9" fillId="0" borderId="0" xfId="35" applyFont="1" applyBorder="1" applyAlignment="1">
      <alignment horizontal="right"/>
    </xf>
    <xf numFmtId="0" fontId="10" fillId="0" borderId="19" xfId="35" applyFont="1" applyBorder="1" applyAlignment="1">
      <alignment horizontal="center" vertical="center"/>
    </xf>
    <xf numFmtId="0" fontId="9" fillId="0" borderId="20" xfId="35" applyFont="1" applyBorder="1"/>
    <xf numFmtId="0" fontId="9" fillId="0" borderId="21" xfId="35" applyFont="1" applyBorder="1"/>
    <xf numFmtId="0" fontId="12" fillId="0" borderId="21" xfId="35" applyFont="1" applyBorder="1" applyAlignment="1">
      <alignment horizontal="left" vertical="center" shrinkToFit="1"/>
    </xf>
    <xf numFmtId="176" fontId="19" fillId="0" borderId="21" xfId="35" applyNumberFormat="1" applyFont="1" applyBorder="1" applyAlignment="1">
      <alignment horizontal="left"/>
    </xf>
    <xf numFmtId="0" fontId="9" fillId="0" borderId="22" xfId="35" applyFont="1" applyBorder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9" fontId="24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26" xfId="0" applyFont="1" applyBorder="1" applyAlignment="1">
      <alignment vertical="center"/>
    </xf>
    <xf numFmtId="49" fontId="24" fillId="0" borderId="25" xfId="0" applyNumberFormat="1" applyFont="1" applyBorder="1" applyAlignment="1">
      <alignment horizontal="right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77" fontId="24" fillId="0" borderId="26" xfId="0" applyNumberFormat="1" applyFont="1" applyBorder="1" applyAlignment="1">
      <alignment vertical="center"/>
    </xf>
    <xf numFmtId="177" fontId="24" fillId="0" borderId="29" xfId="0" applyNumberFormat="1" applyFont="1" applyBorder="1" applyAlignment="1">
      <alignment vertical="center"/>
    </xf>
    <xf numFmtId="178" fontId="24" fillId="0" borderId="29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4" fillId="0" borderId="28" xfId="0" applyFont="1" applyBorder="1" applyAlignment="1">
      <alignment vertical="center" shrinkToFit="1"/>
    </xf>
    <xf numFmtId="9" fontId="24" fillId="0" borderId="28" xfId="0" applyNumberFormat="1" applyFont="1" applyBorder="1" applyAlignment="1">
      <alignment vertical="center"/>
    </xf>
    <xf numFmtId="179" fontId="24" fillId="0" borderId="29" xfId="0" applyNumberFormat="1" applyFont="1" applyBorder="1" applyAlignment="1">
      <alignment vertical="center"/>
    </xf>
    <xf numFmtId="177" fontId="25" fillId="0" borderId="28" xfId="0" applyNumberFormat="1" applyFont="1" applyBorder="1" applyAlignment="1">
      <alignment vertical="center" shrinkToFit="1"/>
    </xf>
    <xf numFmtId="177" fontId="24" fillId="0" borderId="28" xfId="0" applyNumberFormat="1" applyFont="1" applyBorder="1" applyAlignment="1">
      <alignment vertical="center"/>
    </xf>
    <xf numFmtId="179" fontId="25" fillId="0" borderId="28" xfId="0" applyNumberFormat="1" applyFont="1" applyBorder="1" applyAlignment="1">
      <alignment vertical="center"/>
    </xf>
    <xf numFmtId="180" fontId="24" fillId="0" borderId="29" xfId="0" applyNumberFormat="1" applyFont="1" applyBorder="1" applyAlignment="1">
      <alignment vertical="center"/>
    </xf>
    <xf numFmtId="0" fontId="26" fillId="0" borderId="23" xfId="0" applyFont="1" applyBorder="1" applyAlignment="1">
      <alignment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標準 2" xfId="34"/>
    <cellStyle name="標準_06.小山消防署造成設計（危機管理局）" xfId="35"/>
    <cellStyle name="良い" xfId="36"/>
    <cellStyle name="見出し 1" xfId="37"/>
    <cellStyle name="見出し 2" xfId="38"/>
    <cellStyle name="見出し 3" xfId="39"/>
    <cellStyle name="見出し 4" xfId="40"/>
    <cellStyle name="計算" xfId="41"/>
    <cellStyle name="説明文" xfId="42"/>
    <cellStyle name="警告文" xfId="43"/>
    <cellStyle name="集計" xfId="4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3:N70"/>
  <sheetViews>
    <sheetView tabSelected="1" view="pageBreakPreview" zoomScale="110" zoomScaleNormal="80" zoomScaleSheetLayoutView="110" workbookViewId="0">
      <selection activeCell="B9" sqref="B9"/>
    </sheetView>
  </sheetViews>
  <sheetFormatPr defaultColWidth="9" defaultRowHeight="13.5"/>
  <cols>
    <col min="1" max="4" width="10.625" style="1" customWidth="1"/>
    <col min="5" max="5" width="4.125" style="1" customWidth="1"/>
    <col min="6" max="6" width="15.75" style="1" customWidth="1"/>
    <col min="7" max="9" width="9" style="1"/>
    <col min="10" max="11" width="9.75" style="1" customWidth="1"/>
    <col min="12" max="14" width="9.625" style="1" customWidth="1"/>
    <col min="15" max="16384" width="9" style="1"/>
  </cols>
  <sheetData>
    <row r="1" spans="1:14" ht="14.25" customHeight="1"/>
    <row r="2" spans="1:14" ht="14.25" customHeight="1"/>
    <row r="3" spans="1:14" ht="27" customHeight="1">
      <c r="A3" s="2" t="s">
        <v>46</v>
      </c>
      <c r="B3" s="8"/>
      <c r="C3" s="8"/>
      <c r="D3" s="24"/>
      <c r="E3" s="27" t="s">
        <v>31</v>
      </c>
      <c r="F3" s="33"/>
      <c r="G3" s="39"/>
      <c r="H3" s="42"/>
      <c r="I3" s="47"/>
      <c r="J3" s="27" t="s">
        <v>63</v>
      </c>
      <c r="K3" s="33"/>
      <c r="L3" s="39"/>
      <c r="M3" s="42"/>
      <c r="N3" s="51"/>
    </row>
    <row r="4" spans="1:14" ht="12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2"/>
    </row>
    <row r="5" spans="1:14" ht="18" customHeight="1">
      <c r="A5" s="4"/>
      <c r="B5" s="10"/>
      <c r="C5" s="19"/>
      <c r="D5" s="10"/>
      <c r="E5" s="7"/>
      <c r="F5" s="7"/>
      <c r="G5" s="7"/>
      <c r="H5" s="7"/>
      <c r="I5" s="7"/>
      <c r="J5" s="7"/>
      <c r="K5" s="7"/>
      <c r="L5" s="7"/>
      <c r="M5" s="7"/>
      <c r="N5" s="53"/>
    </row>
    <row r="6" spans="1:14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3"/>
    </row>
    <row r="7" spans="1:14" ht="18" customHeight="1">
      <c r="A7" s="4"/>
      <c r="B7" s="7"/>
      <c r="C7" s="20"/>
      <c r="D7" s="20"/>
      <c r="E7" s="20"/>
      <c r="F7" s="20"/>
      <c r="G7" s="20"/>
      <c r="H7" s="20"/>
      <c r="I7" s="20"/>
      <c r="J7" s="20"/>
      <c r="K7" s="20"/>
      <c r="L7" s="7"/>
      <c r="M7" s="7"/>
      <c r="N7" s="53"/>
    </row>
    <row r="8" spans="1:14" ht="24" customHeight="1">
      <c r="A8" s="4"/>
      <c r="B8" s="11" t="s">
        <v>65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4"/>
    </row>
    <row r="9" spans="1:14" ht="18" customHeight="1">
      <c r="A9" s="4"/>
      <c r="B9" s="7"/>
      <c r="C9" s="7"/>
      <c r="D9" s="7"/>
      <c r="E9" s="7"/>
      <c r="F9" s="34"/>
      <c r="G9" s="34"/>
      <c r="H9" s="43"/>
      <c r="I9" s="7"/>
      <c r="J9" s="7"/>
      <c r="K9" s="7"/>
      <c r="L9" s="7"/>
      <c r="M9" s="7"/>
      <c r="N9" s="53"/>
    </row>
    <row r="10" spans="1:14" ht="22.5" customHeight="1">
      <c r="A10" s="4"/>
      <c r="B10" s="12" t="s">
        <v>60</v>
      </c>
      <c r="C10" s="21"/>
      <c r="D10" s="21"/>
      <c r="E10" s="28" t="s">
        <v>36</v>
      </c>
      <c r="F10" s="35">
        <f>実施設計総括表!N23</f>
        <v>102826240</v>
      </c>
      <c r="G10" s="35"/>
      <c r="H10" s="44"/>
      <c r="I10" s="44"/>
      <c r="J10" s="44"/>
      <c r="K10" s="44"/>
      <c r="L10" s="44"/>
      <c r="M10" s="44"/>
      <c r="N10" s="55"/>
    </row>
    <row r="11" spans="1:14" ht="12.75" customHeight="1">
      <c r="A11" s="4"/>
      <c r="B11" s="13"/>
      <c r="C11" s="22"/>
      <c r="D11" s="25"/>
      <c r="E11" s="7"/>
      <c r="F11" s="7"/>
      <c r="G11" s="7"/>
      <c r="H11" s="7"/>
      <c r="I11" s="7"/>
      <c r="J11" s="7"/>
      <c r="K11" s="7"/>
      <c r="L11" s="7"/>
      <c r="M11" s="7"/>
      <c r="N11" s="53"/>
    </row>
    <row r="12" spans="1:14" ht="13.5" customHeight="1">
      <c r="A12" s="4"/>
      <c r="B12" s="14"/>
      <c r="C12" s="14"/>
      <c r="D12" s="16"/>
      <c r="E12" s="7"/>
      <c r="F12" s="7"/>
      <c r="G12" s="7"/>
      <c r="H12" s="7"/>
      <c r="I12" s="7"/>
      <c r="J12" s="7"/>
      <c r="K12" s="7"/>
      <c r="L12" s="7"/>
      <c r="M12" s="7"/>
      <c r="N12" s="53"/>
    </row>
    <row r="13" spans="1:14" ht="18" customHeight="1">
      <c r="A13" s="4"/>
      <c r="B13" s="12" t="s">
        <v>19</v>
      </c>
      <c r="C13" s="21"/>
      <c r="D13" s="21"/>
      <c r="E13" s="12" t="s">
        <v>61</v>
      </c>
      <c r="F13" s="31"/>
      <c r="G13" s="7"/>
      <c r="H13" s="7"/>
      <c r="I13" s="7"/>
      <c r="J13" s="7"/>
      <c r="K13" s="7"/>
      <c r="L13" s="7"/>
      <c r="M13" s="7"/>
      <c r="N13" s="53"/>
    </row>
    <row r="14" spans="1:14" ht="12.75" customHeight="1">
      <c r="A14" s="4"/>
      <c r="B14" s="12"/>
      <c r="C14" s="12"/>
      <c r="D14" s="26"/>
      <c r="E14" s="12"/>
      <c r="F14" s="7"/>
      <c r="G14" s="7"/>
      <c r="H14" s="7"/>
      <c r="I14" s="7"/>
      <c r="J14" s="7"/>
      <c r="K14" s="7"/>
      <c r="L14" s="7"/>
      <c r="M14" s="7"/>
      <c r="N14" s="53"/>
    </row>
    <row r="15" spans="1:14" ht="12.75" customHeight="1">
      <c r="A15" s="4"/>
      <c r="B15" s="15"/>
      <c r="C15" s="15"/>
      <c r="D15" s="26"/>
      <c r="E15" s="12"/>
      <c r="F15" s="16"/>
      <c r="G15" s="7"/>
      <c r="H15" s="7"/>
      <c r="I15" s="7"/>
      <c r="J15" s="7"/>
      <c r="K15" s="7"/>
      <c r="L15" s="7"/>
      <c r="M15" s="7"/>
      <c r="N15" s="53"/>
    </row>
    <row r="16" spans="1:14" ht="21" customHeight="1">
      <c r="A16" s="4"/>
      <c r="B16" s="12" t="s">
        <v>8</v>
      </c>
      <c r="C16" s="21"/>
      <c r="D16" s="21"/>
      <c r="E16" s="29"/>
      <c r="F16" s="36" t="s">
        <v>64</v>
      </c>
      <c r="G16" s="36"/>
      <c r="H16" s="36"/>
      <c r="I16" s="36"/>
      <c r="J16" s="36"/>
      <c r="K16" s="50"/>
      <c r="L16" s="7"/>
      <c r="M16" s="7"/>
      <c r="N16" s="53"/>
    </row>
    <row r="17" spans="1:14" ht="20.25" customHeight="1">
      <c r="A17" s="4"/>
      <c r="B17" s="16"/>
      <c r="C17" s="16"/>
      <c r="D17" s="7"/>
      <c r="E17" s="29"/>
      <c r="F17" s="36"/>
      <c r="G17" s="36"/>
      <c r="H17" s="36"/>
      <c r="I17" s="36"/>
      <c r="J17" s="36"/>
      <c r="K17" s="7"/>
      <c r="L17" s="7"/>
      <c r="M17" s="7"/>
      <c r="N17" s="53"/>
    </row>
    <row r="18" spans="1:14" ht="20.25" customHeight="1">
      <c r="A18" s="4"/>
      <c r="B18" s="7"/>
      <c r="C18" s="7"/>
      <c r="D18" s="7"/>
      <c r="E18" s="29"/>
      <c r="F18" s="36"/>
      <c r="G18" s="36"/>
      <c r="H18" s="36"/>
      <c r="I18" s="36"/>
      <c r="J18" s="36"/>
      <c r="K18" s="7"/>
      <c r="L18" s="7"/>
      <c r="M18" s="7"/>
      <c r="N18" s="53"/>
    </row>
    <row r="19" spans="1:14" ht="20.25" customHeight="1">
      <c r="A19" s="4"/>
      <c r="B19" s="7"/>
      <c r="C19" s="7"/>
      <c r="D19" s="7"/>
      <c r="E19" s="30"/>
      <c r="F19" s="36"/>
      <c r="G19" s="36"/>
      <c r="H19" s="36"/>
      <c r="I19" s="36"/>
      <c r="J19" s="36"/>
      <c r="K19" s="7"/>
      <c r="L19" s="7"/>
      <c r="M19" s="7"/>
      <c r="N19" s="53"/>
    </row>
    <row r="20" spans="1:14" ht="20.25" customHeight="1">
      <c r="A20" s="4"/>
      <c r="B20" s="7"/>
      <c r="C20" s="7"/>
      <c r="D20" s="7"/>
      <c r="E20" s="30"/>
      <c r="F20" s="36"/>
      <c r="G20" s="36"/>
      <c r="H20" s="36"/>
      <c r="I20" s="36"/>
      <c r="J20" s="36"/>
      <c r="K20" s="7"/>
      <c r="L20" s="7"/>
      <c r="M20" s="7"/>
      <c r="N20" s="53"/>
    </row>
    <row r="21" spans="1:14" ht="20.25" customHeight="1">
      <c r="A21" s="4"/>
      <c r="B21" s="7"/>
      <c r="C21" s="7"/>
      <c r="D21" s="7"/>
      <c r="E21" s="30"/>
      <c r="F21" s="25"/>
      <c r="G21" s="7"/>
      <c r="H21" s="7"/>
      <c r="I21" s="7"/>
      <c r="J21" s="7"/>
      <c r="K21" s="7"/>
      <c r="L21" s="7"/>
      <c r="M21" s="7"/>
      <c r="N21" s="53"/>
    </row>
    <row r="22" spans="1:14" ht="13.5" customHeight="1">
      <c r="A22" s="4"/>
      <c r="B22" s="7"/>
      <c r="C22" s="7"/>
      <c r="D22" s="7"/>
      <c r="E22" s="30"/>
      <c r="F22" s="25"/>
      <c r="G22" s="7"/>
      <c r="H22" s="7"/>
      <c r="I22" s="7"/>
      <c r="J22" s="7"/>
      <c r="K22" s="7"/>
      <c r="L22" s="7"/>
      <c r="M22" s="7"/>
      <c r="N22" s="53"/>
    </row>
    <row r="23" spans="1:14" ht="13.5" customHeight="1">
      <c r="A23" s="4"/>
      <c r="B23" s="7"/>
      <c r="C23" s="7"/>
      <c r="D23" s="7"/>
      <c r="E23" s="30"/>
      <c r="F23" s="25"/>
      <c r="G23" s="7"/>
      <c r="H23" s="7"/>
      <c r="I23" s="7"/>
      <c r="J23" s="7"/>
      <c r="K23" s="7"/>
      <c r="L23" s="7"/>
      <c r="M23" s="7"/>
      <c r="N23" s="53"/>
    </row>
    <row r="24" spans="1:14" ht="13.5" customHeight="1">
      <c r="A24" s="4"/>
      <c r="B24" s="7"/>
      <c r="C24" s="7"/>
      <c r="D24" s="7"/>
      <c r="E24" s="30"/>
      <c r="F24" s="16"/>
      <c r="G24" s="7"/>
      <c r="H24" s="7"/>
      <c r="I24" s="7"/>
      <c r="J24" s="7"/>
      <c r="K24" s="7"/>
      <c r="L24" s="7"/>
      <c r="M24" s="7"/>
      <c r="N24" s="53"/>
    </row>
    <row r="25" spans="1:14" ht="13.5" customHeight="1">
      <c r="A25" s="4"/>
      <c r="B25" s="7"/>
      <c r="C25" s="7"/>
      <c r="D25" s="7"/>
      <c r="E25" s="30"/>
      <c r="F25" s="16"/>
      <c r="G25" s="7"/>
      <c r="H25" s="25"/>
      <c r="I25" s="25"/>
      <c r="J25" s="49"/>
      <c r="K25" s="49"/>
      <c r="L25" s="49"/>
      <c r="M25" s="7"/>
      <c r="N25" s="53"/>
    </row>
    <row r="26" spans="1:14" ht="6" customHeight="1">
      <c r="A26" s="4"/>
      <c r="B26" s="7"/>
      <c r="C26" s="7"/>
      <c r="D26" s="7"/>
      <c r="E26" s="30"/>
      <c r="F26" s="16"/>
      <c r="G26" s="7"/>
      <c r="H26" s="16"/>
      <c r="I26" s="16"/>
      <c r="J26" s="16"/>
      <c r="K26" s="16"/>
      <c r="L26" s="7"/>
      <c r="M26" s="7"/>
      <c r="N26" s="53"/>
    </row>
    <row r="27" spans="1:14" ht="18.600000000000001" customHeight="1">
      <c r="A27" s="4"/>
      <c r="B27" s="7"/>
      <c r="C27" s="7"/>
      <c r="D27" s="7"/>
      <c r="E27" s="30"/>
      <c r="F27" s="16"/>
      <c r="G27" s="7"/>
      <c r="H27" s="26"/>
      <c r="I27" s="26" t="s">
        <v>62</v>
      </c>
      <c r="J27" s="49"/>
      <c r="K27" s="49"/>
      <c r="L27" s="49"/>
      <c r="M27" s="7"/>
      <c r="N27" s="53"/>
    </row>
    <row r="28" spans="1:14" ht="9" customHeight="1">
      <c r="A28" s="4"/>
      <c r="B28" s="7"/>
      <c r="C28" s="7"/>
      <c r="D28" s="7"/>
      <c r="E28" s="30"/>
      <c r="F28" s="16"/>
      <c r="G28" s="7"/>
      <c r="H28" s="16"/>
      <c r="I28" s="16"/>
      <c r="J28" s="16"/>
      <c r="K28" s="16"/>
      <c r="L28" s="7"/>
      <c r="M28" s="7"/>
      <c r="N28" s="53"/>
    </row>
    <row r="29" spans="1:14" ht="18" customHeight="1">
      <c r="A29" s="4"/>
      <c r="B29" s="7"/>
      <c r="C29" s="7"/>
      <c r="D29" s="7"/>
      <c r="E29" s="30"/>
      <c r="F29" s="16"/>
      <c r="G29" s="7"/>
      <c r="H29" s="26"/>
      <c r="I29" s="26"/>
      <c r="J29" s="49"/>
      <c r="K29" s="49"/>
      <c r="L29" s="49"/>
      <c r="M29" s="7"/>
      <c r="N29" s="53"/>
    </row>
    <row r="30" spans="1:14" ht="9.6" customHeight="1">
      <c r="A30" s="4"/>
      <c r="B30" s="7"/>
      <c r="C30" s="7"/>
      <c r="D30" s="7"/>
      <c r="E30" s="30"/>
      <c r="F30" s="16"/>
      <c r="G30" s="7"/>
      <c r="H30" s="16"/>
      <c r="I30" s="16"/>
      <c r="J30" s="16"/>
      <c r="K30" s="16"/>
      <c r="L30" s="7"/>
      <c r="M30" s="7"/>
      <c r="N30" s="53"/>
    </row>
    <row r="31" spans="1:14" ht="13.5" customHeight="1">
      <c r="A31" s="4"/>
      <c r="B31" s="7"/>
      <c r="C31" s="7"/>
      <c r="D31" s="7"/>
      <c r="E31" s="7"/>
      <c r="F31" s="7"/>
      <c r="G31" s="40"/>
      <c r="H31" s="45"/>
      <c r="I31" s="45"/>
      <c r="J31" s="45"/>
      <c r="K31" s="41"/>
      <c r="L31" s="41"/>
      <c r="M31" s="41"/>
      <c r="N31" s="53"/>
    </row>
    <row r="32" spans="1:14" ht="13.5" customHeight="1">
      <c r="A32" s="4"/>
      <c r="B32" s="7"/>
      <c r="C32" s="7"/>
      <c r="D32" s="7"/>
      <c r="E32" s="7"/>
      <c r="F32" s="7"/>
      <c r="G32" s="41"/>
      <c r="H32" s="45"/>
      <c r="I32" s="45"/>
      <c r="J32" s="45"/>
      <c r="K32" s="41"/>
      <c r="L32" s="41"/>
      <c r="M32" s="41"/>
      <c r="N32" s="53"/>
    </row>
    <row r="33" spans="1:14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3"/>
    </row>
    <row r="34" spans="1:14" ht="14.25" customHeight="1">
      <c r="A34" s="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6"/>
    </row>
    <row r="35" spans="1:14" ht="13.5" customHeight="1"/>
    <row r="36" spans="1:14" ht="14.25" customHeight="1"/>
    <row r="37" spans="1:14" ht="14.25" customHeight="1"/>
    <row r="38" spans="1:14" ht="27" customHeight="1">
      <c r="A38" s="6"/>
      <c r="B38" s="18"/>
      <c r="C38" s="18"/>
      <c r="D38" s="18"/>
      <c r="E38" s="6"/>
      <c r="F38" s="6"/>
      <c r="G38" s="29"/>
      <c r="H38" s="29"/>
      <c r="I38" s="29"/>
      <c r="J38" s="6"/>
      <c r="K38" s="6"/>
      <c r="L38" s="29"/>
      <c r="M38" s="29"/>
      <c r="N38" s="29"/>
    </row>
    <row r="39" spans="1:1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" customHeight="1">
      <c r="A40" s="7"/>
      <c r="B40" s="10"/>
      <c r="C40" s="19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" customHeight="1">
      <c r="A42" s="7"/>
      <c r="B42" s="7"/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" customHeight="1">
      <c r="A43" s="7"/>
      <c r="B43" s="7"/>
      <c r="C43" s="7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2.5" customHeight="1">
      <c r="A45" s="7"/>
      <c r="B45" s="12"/>
      <c r="C45" s="21"/>
      <c r="D45" s="21"/>
      <c r="E45" s="28"/>
      <c r="F45" s="37"/>
      <c r="G45" s="37"/>
      <c r="H45" s="46"/>
      <c r="I45" s="7"/>
      <c r="J45" s="7"/>
      <c r="K45" s="7"/>
      <c r="L45" s="7"/>
      <c r="M45" s="7"/>
      <c r="N45" s="7"/>
    </row>
    <row r="46" spans="1:14" ht="13.5" customHeight="1">
      <c r="A46" s="7"/>
      <c r="B46" s="13"/>
      <c r="C46" s="22"/>
      <c r="D46" s="25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 customHeight="1">
      <c r="A47" s="7"/>
      <c r="B47" s="14"/>
      <c r="C47" s="14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" customHeight="1">
      <c r="A48" s="7"/>
      <c r="B48" s="12"/>
      <c r="C48" s="21"/>
      <c r="D48" s="21"/>
      <c r="E48" s="12"/>
      <c r="F48" s="7"/>
      <c r="G48" s="7"/>
      <c r="H48" s="7"/>
      <c r="I48" s="7"/>
      <c r="J48" s="7"/>
      <c r="K48" s="7"/>
      <c r="L48" s="7"/>
      <c r="M48" s="7"/>
      <c r="N48" s="7"/>
    </row>
    <row r="49" spans="1:14" ht="13.5" customHeight="1">
      <c r="A49" s="7"/>
      <c r="B49" s="12"/>
      <c r="C49" s="12"/>
      <c r="D49" s="26"/>
      <c r="E49" s="31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>
      <c r="A50" s="7"/>
      <c r="B50" s="15"/>
      <c r="C50" s="15"/>
      <c r="D50" s="26"/>
      <c r="E50" s="31"/>
      <c r="F50" s="7"/>
      <c r="G50" s="7"/>
      <c r="H50" s="7"/>
      <c r="I50" s="7"/>
      <c r="J50" s="7"/>
      <c r="K50" s="7"/>
      <c r="L50" s="7"/>
      <c r="M50" s="7"/>
      <c r="N50" s="7"/>
    </row>
    <row r="51" spans="1:14" ht="18" customHeight="1">
      <c r="A51" s="7"/>
      <c r="B51" s="12"/>
      <c r="C51" s="21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customHeight="1">
      <c r="A52" s="7"/>
      <c r="B52" s="16"/>
      <c r="C52" s="16"/>
      <c r="D52" s="7"/>
      <c r="E52" s="32"/>
      <c r="F52" s="38"/>
      <c r="G52" s="7"/>
      <c r="H52" s="7"/>
      <c r="I52" s="7"/>
      <c r="J52" s="7"/>
      <c r="K52" s="7"/>
      <c r="L52" s="7"/>
      <c r="M52" s="7"/>
      <c r="N52" s="7"/>
    </row>
    <row r="53" spans="1:14" ht="13.5" customHeight="1">
      <c r="A53" s="7"/>
      <c r="B53" s="7"/>
      <c r="C53" s="7"/>
      <c r="D53" s="7"/>
      <c r="E53" s="32"/>
      <c r="F53" s="38"/>
      <c r="G53" s="7"/>
      <c r="H53" s="7"/>
      <c r="I53" s="7"/>
      <c r="J53" s="7"/>
      <c r="K53" s="7"/>
      <c r="L53" s="7"/>
      <c r="M53" s="7"/>
      <c r="N53" s="7"/>
    </row>
    <row r="54" spans="1:14" ht="13.5" customHeight="1">
      <c r="A54" s="7"/>
      <c r="B54" s="7"/>
      <c r="C54" s="7"/>
      <c r="D54" s="7"/>
      <c r="E54" s="32"/>
      <c r="F54" s="38"/>
      <c r="G54" s="7"/>
      <c r="H54" s="7"/>
      <c r="I54" s="7"/>
      <c r="J54" s="7"/>
      <c r="K54" s="7"/>
      <c r="L54" s="7"/>
      <c r="M54" s="7"/>
      <c r="N54" s="7"/>
    </row>
    <row r="55" spans="1:14" ht="13.5" customHeight="1">
      <c r="A55" s="7"/>
      <c r="B55" s="7"/>
      <c r="C55" s="7"/>
      <c r="D55" s="7"/>
      <c r="E55" s="32"/>
      <c r="F55" s="38"/>
      <c r="G55" s="7"/>
      <c r="H55" s="7"/>
      <c r="I55" s="7"/>
      <c r="J55" s="7"/>
      <c r="K55" s="7"/>
      <c r="L55" s="7"/>
      <c r="M55" s="7"/>
      <c r="N55" s="7"/>
    </row>
    <row r="56" spans="1:14" ht="13.5" customHeight="1">
      <c r="A56" s="7"/>
      <c r="B56" s="7"/>
      <c r="C56" s="7"/>
      <c r="D56" s="7"/>
      <c r="E56" s="32"/>
      <c r="F56" s="38"/>
      <c r="G56" s="7"/>
      <c r="H56" s="7"/>
      <c r="I56" s="7"/>
      <c r="J56" s="7"/>
      <c r="K56" s="7"/>
      <c r="L56" s="7"/>
      <c r="M56" s="7"/>
      <c r="N56" s="7"/>
    </row>
    <row r="57" spans="1:14" ht="13.5" customHeight="1">
      <c r="A57" s="7"/>
      <c r="B57" s="7"/>
      <c r="C57" s="7"/>
      <c r="D57" s="7"/>
      <c r="E57" s="32"/>
      <c r="F57" s="38"/>
      <c r="G57" s="7"/>
      <c r="H57" s="7"/>
      <c r="I57" s="7"/>
      <c r="J57" s="7"/>
      <c r="K57" s="7"/>
      <c r="L57" s="7"/>
      <c r="M57" s="7"/>
      <c r="N57" s="7"/>
    </row>
    <row r="58" spans="1:14" ht="13.5" customHeight="1">
      <c r="A58" s="7"/>
      <c r="B58" s="7"/>
      <c r="C58" s="7"/>
      <c r="D58" s="7"/>
      <c r="E58" s="32"/>
      <c r="F58" s="38"/>
      <c r="G58" s="7"/>
      <c r="H58" s="7"/>
      <c r="I58" s="7"/>
      <c r="J58" s="7"/>
      <c r="K58" s="7"/>
      <c r="L58" s="7"/>
      <c r="M58" s="7"/>
      <c r="N58" s="7"/>
    </row>
    <row r="59" spans="1:14" ht="13.5" customHeight="1">
      <c r="A59" s="7"/>
      <c r="B59" s="7"/>
      <c r="C59" s="7"/>
      <c r="D59" s="7"/>
      <c r="E59" s="32"/>
      <c r="F59" s="38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B60" s="7"/>
      <c r="C60" s="7"/>
      <c r="D60" s="7"/>
      <c r="E60" s="32"/>
      <c r="F60" s="38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32"/>
      <c r="F61" s="38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B62" s="7"/>
      <c r="C62" s="7"/>
      <c r="D62" s="7"/>
      <c r="E62" s="32"/>
      <c r="F62" s="38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B63" s="7"/>
      <c r="C63" s="7"/>
      <c r="D63" s="7"/>
      <c r="E63" s="32"/>
      <c r="F63" s="38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32"/>
      <c r="F64" s="38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B65" s="7"/>
      <c r="C65" s="7"/>
      <c r="D65" s="7"/>
      <c r="E65" s="32"/>
      <c r="F65" s="38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1">
      <c r="A68" s="7"/>
      <c r="B68" s="7"/>
      <c r="C68" s="7"/>
      <c r="D68" s="7"/>
      <c r="E68" s="7"/>
      <c r="F68" s="7"/>
      <c r="G68" s="7"/>
      <c r="H68" s="7"/>
      <c r="I68" s="48"/>
      <c r="J68" s="7"/>
      <c r="K68" s="7"/>
      <c r="L68" s="7"/>
      <c r="M68" s="7"/>
      <c r="N68" s="7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</sheetData>
  <mergeCells count="24">
    <mergeCell ref="A3:D3"/>
    <mergeCell ref="E3:F3"/>
    <mergeCell ref="G3:I3"/>
    <mergeCell ref="J3:K3"/>
    <mergeCell ref="L3:N3"/>
    <mergeCell ref="B8:N8"/>
    <mergeCell ref="F9:G9"/>
    <mergeCell ref="B10:D10"/>
    <mergeCell ref="F10:G10"/>
    <mergeCell ref="B13:D13"/>
    <mergeCell ref="B16:D16"/>
    <mergeCell ref="I25:L25"/>
    <mergeCell ref="I27:L27"/>
    <mergeCell ref="I29:L29"/>
    <mergeCell ref="A38:D38"/>
    <mergeCell ref="E38:F38"/>
    <mergeCell ref="G38:I38"/>
    <mergeCell ref="J38:K38"/>
    <mergeCell ref="L38:N38"/>
    <mergeCell ref="B45:D45"/>
    <mergeCell ref="F45:G45"/>
    <mergeCell ref="B48:D48"/>
    <mergeCell ref="B51:D51"/>
    <mergeCell ref="F16:J20"/>
  </mergeCells>
  <phoneticPr fontId="8"/>
  <printOptions horizontalCentered="1" verticalCentered="1"/>
  <pageMargins left="0.35433070866141736" right="0.39370078740157477" top="0.82677165354330706" bottom="0.59055118110236227" header="0.51181102362204722" footer="0.51181102362204722"/>
  <pageSetup paperSize="9" scale="95" fitToWidth="1" fitToHeight="1" orientation="landscape" usePrinterDefaults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O59"/>
  <sheetViews>
    <sheetView showZeros="0" view="pageBreakPreview" topLeftCell="B1" zoomScaleSheetLayoutView="100" workbookViewId="0">
      <selection activeCell="M9" sqref="M9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2" spans="2:15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26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5" ht="23.25" customHeight="1">
      <c r="B6" s="61" t="str">
        <f>'実施設計業務内訳書（総括）'!B7</f>
        <v>Ⅰ</v>
      </c>
      <c r="C6" s="65" t="str">
        <f>'実施設計業務内訳書（総括）'!C7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各施設設計業務総括表!B10</f>
        <v>3</v>
      </c>
      <c r="C7" s="67" t="str">
        <f>各施設設計業務総括表!C10</f>
        <v>救助訓練棟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57</v>
      </c>
      <c r="D8" s="62"/>
      <c r="E8" s="70"/>
      <c r="F8" s="70"/>
      <c r="G8" s="70"/>
      <c r="H8" s="70"/>
      <c r="I8" s="70"/>
      <c r="J8" s="67"/>
      <c r="K8" s="73" t="s">
        <v>12</v>
      </c>
      <c r="L8" s="75" t="s">
        <v>11</v>
      </c>
      <c r="M8" s="76">
        <v>32800</v>
      </c>
      <c r="N8" s="77">
        <f>K8*M8</f>
        <v>656000</v>
      </c>
      <c r="O8" s="67"/>
    </row>
    <row r="9" spans="2:15" ht="23.25" customHeight="1">
      <c r="B9" s="62"/>
      <c r="C9" s="67" t="s">
        <v>22</v>
      </c>
      <c r="D9" s="62"/>
      <c r="E9" s="70"/>
      <c r="F9" s="70"/>
      <c r="G9" s="70"/>
      <c r="H9" s="70"/>
      <c r="I9" s="70"/>
      <c r="J9" s="67"/>
      <c r="K9" s="73" t="s">
        <v>2</v>
      </c>
      <c r="L9" s="75" t="s">
        <v>11</v>
      </c>
      <c r="M9" s="76">
        <v>32800</v>
      </c>
      <c r="N9" s="77">
        <f>K9*M9</f>
        <v>393600</v>
      </c>
      <c r="O9" s="80"/>
    </row>
    <row r="10" spans="2:15" ht="23.25" customHeight="1">
      <c r="B10" s="62"/>
      <c r="C10" s="67"/>
      <c r="D10" s="87" t="s">
        <v>27</v>
      </c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43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1049600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O59"/>
  <sheetViews>
    <sheetView showZeros="0" view="pageBreakPreview" topLeftCell="B1" zoomScaleSheetLayoutView="100" workbookViewId="0">
      <selection activeCell="M9" sqref="M9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2" spans="2:15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26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5" ht="23.25" customHeight="1">
      <c r="B6" s="61" t="str">
        <f>'実施設計業務内訳書（総括）'!B7</f>
        <v>Ⅰ</v>
      </c>
      <c r="C6" s="65" t="str">
        <f>'実施設計業務内訳書（総括）'!C7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各施設設計業務総括表!B11</f>
        <v>4</v>
      </c>
      <c r="C7" s="67" t="str">
        <f>各施設設計業務総括表!C11</f>
        <v>駐輪場・ごみ置き場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57</v>
      </c>
      <c r="D8" s="62"/>
      <c r="E8" s="70"/>
      <c r="F8" s="70"/>
      <c r="G8" s="70"/>
      <c r="H8" s="70"/>
      <c r="I8" s="70"/>
      <c r="J8" s="67"/>
      <c r="K8" s="73" t="s">
        <v>42</v>
      </c>
      <c r="L8" s="75" t="s">
        <v>11</v>
      </c>
      <c r="M8" s="76">
        <v>32800</v>
      </c>
      <c r="N8" s="77">
        <f>K8*M8</f>
        <v>328000</v>
      </c>
      <c r="O8" s="67"/>
    </row>
    <row r="9" spans="2:15" ht="23.25" customHeight="1">
      <c r="B9" s="62"/>
      <c r="C9" s="67" t="s">
        <v>22</v>
      </c>
      <c r="D9" s="62"/>
      <c r="E9" s="70"/>
      <c r="F9" s="70"/>
      <c r="G9" s="70"/>
      <c r="H9" s="70"/>
      <c r="I9" s="70"/>
      <c r="J9" s="67"/>
      <c r="K9" s="73" t="s">
        <v>38</v>
      </c>
      <c r="L9" s="75" t="s">
        <v>11</v>
      </c>
      <c r="M9" s="76">
        <v>32800</v>
      </c>
      <c r="N9" s="77">
        <f>K9*M9</f>
        <v>164000</v>
      </c>
      <c r="O9" s="80"/>
    </row>
    <row r="10" spans="2:15" ht="23.25" customHeight="1">
      <c r="B10" s="62"/>
      <c r="C10" s="67"/>
      <c r="D10" s="87" t="s">
        <v>27</v>
      </c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43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492000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O59"/>
  <sheetViews>
    <sheetView showZeros="0" view="pageBreakPreview" topLeftCell="B1" zoomScaleSheetLayoutView="100" workbookViewId="0">
      <selection activeCell="M9" sqref="M9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2" spans="2:15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26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5" ht="23.25" customHeight="1">
      <c r="B6" s="61" t="str">
        <f>'実施設計業務内訳書（総括）'!B7</f>
        <v>Ⅰ</v>
      </c>
      <c r="C6" s="65" t="str">
        <f>'実施設計業務内訳書（総括）'!C7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各施設設計業務総括表!B12</f>
        <v>5</v>
      </c>
      <c r="C7" s="67" t="str">
        <f>各施設設計業務総括表!C12</f>
        <v>自家用給油取扱所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57</v>
      </c>
      <c r="D8" s="62"/>
      <c r="E8" s="70"/>
      <c r="F8" s="70"/>
      <c r="G8" s="70"/>
      <c r="H8" s="70"/>
      <c r="I8" s="70"/>
      <c r="J8" s="67"/>
      <c r="K8" s="73" t="s">
        <v>59</v>
      </c>
      <c r="L8" s="75" t="s">
        <v>11</v>
      </c>
      <c r="M8" s="76">
        <v>32800</v>
      </c>
      <c r="N8" s="77">
        <f>K8*M8</f>
        <v>492000</v>
      </c>
      <c r="O8" s="67"/>
    </row>
    <row r="9" spans="2:15" ht="23.25" customHeight="1">
      <c r="B9" s="62"/>
      <c r="C9" s="67" t="s">
        <v>22</v>
      </c>
      <c r="D9" s="62"/>
      <c r="E9" s="70"/>
      <c r="F9" s="70"/>
      <c r="G9" s="70"/>
      <c r="H9" s="70"/>
      <c r="I9" s="70"/>
      <c r="J9" s="67"/>
      <c r="K9" s="73" t="s">
        <v>42</v>
      </c>
      <c r="L9" s="75" t="s">
        <v>11</v>
      </c>
      <c r="M9" s="76">
        <v>32800</v>
      </c>
      <c r="N9" s="77">
        <f>K9*M9</f>
        <v>328000</v>
      </c>
      <c r="O9" s="80"/>
    </row>
    <row r="10" spans="2:15" ht="23.25" customHeight="1">
      <c r="B10" s="62"/>
      <c r="C10" s="67"/>
      <c r="D10" s="87" t="s">
        <v>27</v>
      </c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43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820000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O59"/>
  <sheetViews>
    <sheetView showZeros="0" view="pageBreakPreview" topLeftCell="B1" zoomScaleSheetLayoutView="100" workbookViewId="0">
      <selection activeCell="F11" sqref="F11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2" spans="2:15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26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5" ht="23.25" customHeight="1">
      <c r="B6" s="61"/>
      <c r="C6" s="65"/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0"/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 t="s">
        <v>10</v>
      </c>
      <c r="C8" s="67" t="s">
        <v>35</v>
      </c>
      <c r="D8" s="62"/>
      <c r="E8" s="70"/>
      <c r="F8" s="70"/>
      <c r="G8" s="70"/>
      <c r="H8" s="70"/>
      <c r="I8" s="70"/>
      <c r="J8" s="67"/>
      <c r="K8" s="73" t="s">
        <v>39</v>
      </c>
      <c r="L8" s="75" t="s">
        <v>40</v>
      </c>
      <c r="M8" s="76"/>
      <c r="N8" s="77">
        <f>'実施設計業務内訳書（総括）'!$N$19</f>
        <v>93478400</v>
      </c>
      <c r="O8" s="67"/>
    </row>
    <row r="9" spans="2:15" ht="23.25" customHeight="1">
      <c r="B9" s="62"/>
      <c r="C9" s="67"/>
      <c r="D9" s="62"/>
      <c r="E9" s="70"/>
      <c r="F9" s="70"/>
      <c r="G9" s="70"/>
      <c r="H9" s="70"/>
      <c r="I9" s="70"/>
      <c r="J9" s="67"/>
      <c r="K9" s="73"/>
      <c r="L9" s="75"/>
      <c r="M9" s="76"/>
      <c r="N9" s="77"/>
      <c r="O9" s="80"/>
    </row>
    <row r="10" spans="2:15" ht="23.25" customHeight="1">
      <c r="B10" s="62"/>
      <c r="C10" s="67"/>
      <c r="D10" s="62"/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2"/>
      <c r="C11" s="67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2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0"/>
      <c r="C13" s="66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2"/>
      <c r="C15" s="67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2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6"/>
      <c r="D19" s="62"/>
      <c r="E19" s="70"/>
      <c r="F19" s="70"/>
      <c r="G19" s="70"/>
      <c r="H19" s="70"/>
      <c r="I19" s="70"/>
      <c r="J19" s="67"/>
      <c r="K19" s="73"/>
      <c r="L19" s="75"/>
      <c r="M19" s="70"/>
      <c r="N19" s="77"/>
      <c r="O19" s="67"/>
    </row>
    <row r="20" spans="2:15" ht="23.25" customHeight="1">
      <c r="B20" s="60"/>
      <c r="C20" s="66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 t="s">
        <v>43</v>
      </c>
      <c r="C21" s="66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>
        <f>SUM(N8:N20)</f>
        <v>93478400</v>
      </c>
      <c r="O21" s="67"/>
    </row>
    <row r="22" spans="2:15" ht="23.25" customHeight="1">
      <c r="B22" s="60" t="s">
        <v>25</v>
      </c>
      <c r="C22" s="66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>
        <f>N21*0.1</f>
        <v>9347840</v>
      </c>
      <c r="O22" s="81"/>
    </row>
    <row r="23" spans="2:15" ht="23.25" customHeight="1">
      <c r="B23" s="60" t="s">
        <v>44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SUM(N21:N22)</f>
        <v>102826240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10">
    <mergeCell ref="D2:M2"/>
    <mergeCell ref="D5:J5"/>
    <mergeCell ref="B7:C7"/>
    <mergeCell ref="B13:C13"/>
    <mergeCell ref="B17:C17"/>
    <mergeCell ref="B19:C19"/>
    <mergeCell ref="B20:C20"/>
    <mergeCell ref="B21:C21"/>
    <mergeCell ref="B22:C22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P32"/>
  <sheetViews>
    <sheetView showZeros="0" view="pageBreakPreview" zoomScaleSheetLayoutView="100" workbookViewId="0">
      <selection activeCell="N7" sqref="N7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" width="20.75390625" style="57" customWidth="1"/>
    <col min="17" max="16384" width="9.00390625" style="57" bestFit="1" customWidth="1"/>
  </cols>
  <sheetData>
    <row r="2" spans="2:16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6">
      <c r="O3" s="57" t="s">
        <v>26</v>
      </c>
    </row>
    <row r="4" spans="2:16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6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6" ht="23.25" customHeight="1">
      <c r="B6" s="62" t="str">
        <f>実施設計総括表!B8</f>
        <v>Ａ</v>
      </c>
      <c r="C6" s="67" t="str">
        <f>実施設計総括表!C8</f>
        <v>実施設計業務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6" ht="23.25" customHeight="1">
      <c r="B7" s="60" t="s">
        <v>34</v>
      </c>
      <c r="C7" s="67" t="s">
        <v>47</v>
      </c>
      <c r="D7" s="62"/>
      <c r="E7" s="70"/>
      <c r="F7" s="70"/>
      <c r="G7" s="70"/>
      <c r="H7" s="70"/>
      <c r="I7" s="70"/>
      <c r="J7" s="67"/>
      <c r="K7" s="73" t="s">
        <v>39</v>
      </c>
      <c r="L7" s="75" t="s">
        <v>40</v>
      </c>
      <c r="M7" s="70"/>
      <c r="N7" s="77">
        <f>各施設設計業務総括表!$N$23</f>
        <v>34948400</v>
      </c>
      <c r="O7" s="67"/>
      <c r="P7" s="79"/>
    </row>
    <row r="8" spans="2:16" ht="23.25" customHeight="1">
      <c r="B8" s="60" t="s">
        <v>21</v>
      </c>
      <c r="C8" s="67" t="s">
        <v>48</v>
      </c>
      <c r="D8" s="62"/>
      <c r="E8" s="70"/>
      <c r="F8" s="70"/>
      <c r="G8" s="70"/>
      <c r="H8" s="70"/>
      <c r="I8" s="70"/>
      <c r="J8" s="67"/>
      <c r="K8" s="73" t="s">
        <v>39</v>
      </c>
      <c r="L8" s="75" t="s">
        <v>40</v>
      </c>
      <c r="M8" s="70"/>
      <c r="N8" s="77">
        <f>諸経費計算書!$N$23</f>
        <v>38430000</v>
      </c>
      <c r="O8" s="67"/>
      <c r="P8" s="79"/>
    </row>
    <row r="9" spans="2:16" ht="23.25" customHeight="1">
      <c r="B9" s="60" t="s">
        <v>16</v>
      </c>
      <c r="C9" s="67" t="s">
        <v>6</v>
      </c>
      <c r="D9" s="62"/>
      <c r="E9" s="70"/>
      <c r="F9" s="70"/>
      <c r="G9" s="70"/>
      <c r="H9" s="70"/>
      <c r="I9" s="70"/>
      <c r="J9" s="67"/>
      <c r="K9" s="73" t="s">
        <v>39</v>
      </c>
      <c r="L9" s="75" t="s">
        <v>40</v>
      </c>
      <c r="M9" s="76"/>
      <c r="N9" s="82">
        <f>各施設技術料経費計算書!$N$23</f>
        <v>10980000</v>
      </c>
      <c r="O9" s="83"/>
      <c r="P9" s="79"/>
    </row>
    <row r="10" spans="2:16" ht="23.25" customHeight="1">
      <c r="B10" s="60" t="s">
        <v>50</v>
      </c>
      <c r="C10" s="67" t="s">
        <v>14</v>
      </c>
      <c r="D10" s="62"/>
      <c r="E10" s="70"/>
      <c r="F10" s="70"/>
      <c r="G10" s="70"/>
      <c r="H10" s="70"/>
      <c r="I10" s="70"/>
      <c r="J10" s="67"/>
      <c r="K10" s="73" t="s">
        <v>39</v>
      </c>
      <c r="L10" s="75" t="s">
        <v>40</v>
      </c>
      <c r="M10" s="76"/>
      <c r="N10" s="82">
        <f>建築施設特別経費!$N$23</f>
        <v>9120000</v>
      </c>
      <c r="O10" s="80"/>
      <c r="P10" s="79"/>
    </row>
    <row r="11" spans="2:16" ht="23.25" customHeight="1">
      <c r="B11" s="60"/>
      <c r="C11" s="67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7"/>
      <c r="O11" s="84"/>
    </row>
    <row r="12" spans="2:16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80"/>
    </row>
    <row r="13" spans="2:16" ht="23.25" customHeight="1">
      <c r="B13" s="60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5"/>
    </row>
    <row r="14" spans="2:16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6"/>
      <c r="N14" s="77"/>
      <c r="O14" s="80"/>
    </row>
    <row r="15" spans="2:16" ht="23.25" customHeight="1">
      <c r="B15" s="62"/>
      <c r="C15" s="67"/>
      <c r="D15" s="68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6" ht="23.25" customHeight="1">
      <c r="B16" s="60"/>
      <c r="C16" s="66"/>
      <c r="D16" s="68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6" ht="23.25" customHeight="1">
      <c r="B17" s="62"/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0"/>
      <c r="N17" s="77"/>
      <c r="O17" s="67"/>
    </row>
    <row r="18" spans="2:16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6"/>
      <c r="N18" s="77"/>
      <c r="O18" s="67"/>
    </row>
    <row r="19" spans="2:16" ht="23.25" customHeight="1">
      <c r="B19" s="60" t="s">
        <v>43</v>
      </c>
      <c r="C19" s="66"/>
      <c r="D19" s="62"/>
      <c r="E19" s="70"/>
      <c r="F19" s="70"/>
      <c r="G19" s="70"/>
      <c r="H19" s="70"/>
      <c r="I19" s="70"/>
      <c r="J19" s="67"/>
      <c r="K19" s="73"/>
      <c r="L19" s="75"/>
      <c r="M19" s="70"/>
      <c r="N19" s="77">
        <f>SUM(N7:N18)</f>
        <v>93478400</v>
      </c>
      <c r="O19" s="67"/>
    </row>
    <row r="20" spans="2:16" ht="23.25" customHeight="1">
      <c r="B20" s="60"/>
      <c r="C20" s="66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6" ht="23.25" customHeight="1">
      <c r="B21" s="60"/>
      <c r="C21" s="66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6" ht="23.25" customHeight="1">
      <c r="B22" s="60"/>
      <c r="C22" s="66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6" ht="23.25" customHeight="1">
      <c r="B23" s="60"/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/>
      <c r="O23" s="67"/>
      <c r="P23" s="79"/>
    </row>
    <row r="24" spans="2:16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6">
      <c r="N25" s="79"/>
    </row>
    <row r="26" spans="2:16">
      <c r="N26" s="79"/>
    </row>
    <row r="27" spans="2:16">
      <c r="N27" s="79"/>
    </row>
    <row r="28" spans="2:16">
      <c r="N28" s="79"/>
    </row>
    <row r="29" spans="2:16">
      <c r="N29" s="79"/>
    </row>
    <row r="30" spans="2:16">
      <c r="N30" s="79"/>
    </row>
    <row r="31" spans="2:16">
      <c r="G31" s="57">
        <f>G16+G27+G30</f>
        <v>0</v>
      </c>
      <c r="N31" s="79"/>
    </row>
    <row r="32" spans="2:16">
      <c r="N32" s="79"/>
    </row>
  </sheetData>
  <mergeCells count="8">
    <mergeCell ref="D2:M2"/>
    <mergeCell ref="D5:J5"/>
    <mergeCell ref="B16:C16"/>
    <mergeCell ref="B19:C19"/>
    <mergeCell ref="B20:C20"/>
    <mergeCell ref="B21:C21"/>
    <mergeCell ref="B22:C22"/>
    <mergeCell ref="B23:C23"/>
  </mergeCells>
  <phoneticPr fontId="23" type="Hiragana"/>
  <pageMargins left="0.74803149606299213" right="0.74803149606299213" top="0.9055118110236221" bottom="0.78740157480314965" header="0.51181102362204722" footer="0.51181102362204722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O59"/>
  <sheetViews>
    <sheetView showZeros="0" view="pageBreakPreview" topLeftCell="B1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2" spans="2:15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26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5" ht="23.25" customHeight="1">
      <c r="B6" s="61" t="str">
        <f>'実施設計業務内訳書（総括）'!B7</f>
        <v>Ⅰ</v>
      </c>
      <c r="C6" s="65" t="str">
        <f>'実施設計業務内訳書（総括）'!C7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0" t="s">
        <v>51</v>
      </c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>
        <v>1</v>
      </c>
      <c r="C8" s="67" t="s">
        <v>53</v>
      </c>
      <c r="D8" s="62"/>
      <c r="E8" s="70"/>
      <c r="F8" s="70"/>
      <c r="G8" s="70"/>
      <c r="H8" s="70"/>
      <c r="I8" s="70"/>
      <c r="J8" s="67"/>
      <c r="K8" s="73" t="s">
        <v>39</v>
      </c>
      <c r="L8" s="75" t="s">
        <v>40</v>
      </c>
      <c r="M8" s="76"/>
      <c r="N8" s="77">
        <f>庁舎直接人件費!$N$23</f>
        <v>31504400</v>
      </c>
      <c r="O8" s="67"/>
    </row>
    <row r="9" spans="2:15" ht="23.25" customHeight="1">
      <c r="B9" s="62">
        <v>2</v>
      </c>
      <c r="C9" s="67" t="s">
        <v>9</v>
      </c>
      <c r="D9" s="62"/>
      <c r="E9" s="70"/>
      <c r="F9" s="70"/>
      <c r="G9" s="70"/>
      <c r="H9" s="70"/>
      <c r="I9" s="70"/>
      <c r="J9" s="67"/>
      <c r="K9" s="73" t="s">
        <v>39</v>
      </c>
      <c r="L9" s="75" t="s">
        <v>40</v>
      </c>
      <c r="M9" s="76"/>
      <c r="N9" s="77">
        <f>防災倉庫直接人件費費!$N$23</f>
        <v>1082400</v>
      </c>
      <c r="O9" s="80"/>
    </row>
    <row r="10" spans="2:15" ht="23.25" customHeight="1">
      <c r="B10" s="62">
        <v>3</v>
      </c>
      <c r="C10" s="67" t="s">
        <v>52</v>
      </c>
      <c r="D10" s="62"/>
      <c r="E10" s="70"/>
      <c r="F10" s="70"/>
      <c r="G10" s="70"/>
      <c r="H10" s="70"/>
      <c r="I10" s="70"/>
      <c r="J10" s="67"/>
      <c r="K10" s="73" t="s">
        <v>39</v>
      </c>
      <c r="L10" s="75" t="s">
        <v>40</v>
      </c>
      <c r="M10" s="76"/>
      <c r="N10" s="77">
        <f>訓練棟直接人件費!$N$23</f>
        <v>1049600</v>
      </c>
      <c r="O10" s="67"/>
    </row>
    <row r="11" spans="2:15" ht="23.25" customHeight="1">
      <c r="B11" s="62">
        <v>4</v>
      </c>
      <c r="C11" s="67" t="s">
        <v>45</v>
      </c>
      <c r="D11" s="62"/>
      <c r="E11" s="70"/>
      <c r="F11" s="70"/>
      <c r="G11" s="70"/>
      <c r="H11" s="70"/>
      <c r="I11" s="70"/>
      <c r="J11" s="67"/>
      <c r="K11" s="73" t="s">
        <v>39</v>
      </c>
      <c r="L11" s="75" t="s">
        <v>40</v>
      </c>
      <c r="M11" s="76"/>
      <c r="N11" s="86">
        <f>ごみ自転車等直接人件費!$N$23</f>
        <v>492000</v>
      </c>
      <c r="O11" s="80"/>
    </row>
    <row r="12" spans="2:15" ht="23.25" customHeight="1">
      <c r="B12" s="62">
        <v>5</v>
      </c>
      <c r="C12" s="67" t="s">
        <v>56</v>
      </c>
      <c r="D12" s="62"/>
      <c r="E12" s="70"/>
      <c r="F12" s="70"/>
      <c r="G12" s="70"/>
      <c r="H12" s="70"/>
      <c r="I12" s="70"/>
      <c r="J12" s="67"/>
      <c r="K12" s="73" t="s">
        <v>39</v>
      </c>
      <c r="L12" s="75" t="s">
        <v>40</v>
      </c>
      <c r="M12" s="76"/>
      <c r="N12" s="77">
        <f>'給油施設直接人件費　'!$N$23</f>
        <v>820000</v>
      </c>
      <c r="O12" s="67"/>
    </row>
    <row r="13" spans="2:15" ht="23.25" customHeight="1">
      <c r="B13" s="60"/>
      <c r="C13" s="66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2"/>
      <c r="C15" s="67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2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43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SUM(N7:N22)</f>
        <v>34948400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6">
    <mergeCell ref="D2:M2"/>
    <mergeCell ref="D5:J5"/>
    <mergeCell ref="B7:C7"/>
    <mergeCell ref="B13:C13"/>
    <mergeCell ref="B17:C17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O59"/>
  <sheetViews>
    <sheetView showZeros="0" view="pageBreakPreview" topLeftCell="B1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2" spans="2:15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26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5" ht="23.25" customHeight="1">
      <c r="B6" s="61" t="str">
        <f>'実施設計業務内訳書（総括）'!B8</f>
        <v>Ⅱ</v>
      </c>
      <c r="C6" s="65" t="str">
        <f>'実施設計業務内訳書（総括）'!C8</f>
        <v>諸経費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0" t="str">
        <f>各施設設計業務総括表!B7</f>
        <v>新築</v>
      </c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>
        <f>各施設設計業務総括表!B8</f>
        <v>1</v>
      </c>
      <c r="C8" s="67" t="str">
        <f>各施設設計業務総括表!C8</f>
        <v>庁舎</v>
      </c>
      <c r="D8" s="62"/>
      <c r="E8" s="70"/>
      <c r="F8" s="70"/>
      <c r="G8" s="70"/>
      <c r="H8" s="70"/>
      <c r="I8" s="70"/>
      <c r="J8" s="67"/>
      <c r="K8" s="73" t="s">
        <v>39</v>
      </c>
      <c r="L8" s="75" t="s">
        <v>40</v>
      </c>
      <c r="M8" s="76"/>
      <c r="N8" s="77">
        <f>ROUNDDOWN(各施設設計業務総括表!N8*1.1,-4)</f>
        <v>34650000</v>
      </c>
      <c r="O8" s="67"/>
    </row>
    <row r="9" spans="2:15" ht="23.25" customHeight="1">
      <c r="B9" s="62">
        <f>各施設設計業務総括表!B9</f>
        <v>2</v>
      </c>
      <c r="C9" s="67" t="str">
        <f>各施設設計業務総括表!C9</f>
        <v>防災倉庫</v>
      </c>
      <c r="D9" s="62"/>
      <c r="E9" s="70"/>
      <c r="F9" s="70"/>
      <c r="G9" s="70"/>
      <c r="H9" s="70"/>
      <c r="I9" s="70"/>
      <c r="J9" s="67"/>
      <c r="K9" s="73" t="s">
        <v>39</v>
      </c>
      <c r="L9" s="75" t="s">
        <v>40</v>
      </c>
      <c r="M9" s="76"/>
      <c r="N9" s="77">
        <f>ROUNDDOWN(各施設設計業務総括表!N9*1.1,-4)</f>
        <v>1190000</v>
      </c>
      <c r="O9" s="80"/>
    </row>
    <row r="10" spans="2:15" ht="23.25" customHeight="1">
      <c r="B10" s="62">
        <f>各施設設計業務総括表!B10</f>
        <v>3</v>
      </c>
      <c r="C10" s="67" t="str">
        <f>各施設設計業務総括表!C10</f>
        <v>救助訓練棟</v>
      </c>
      <c r="D10" s="62"/>
      <c r="E10" s="70"/>
      <c r="F10" s="70"/>
      <c r="G10" s="70"/>
      <c r="H10" s="70"/>
      <c r="I10" s="70"/>
      <c r="J10" s="67"/>
      <c r="K10" s="73" t="s">
        <v>39</v>
      </c>
      <c r="L10" s="75" t="s">
        <v>40</v>
      </c>
      <c r="M10" s="76"/>
      <c r="N10" s="77">
        <f>ROUNDDOWN(各施設設計業務総括表!N10*1.1,-4)</f>
        <v>1150000</v>
      </c>
      <c r="O10" s="67"/>
    </row>
    <row r="11" spans="2:15" ht="23.25" customHeight="1">
      <c r="B11" s="62">
        <f>各施設設計業務総括表!B11</f>
        <v>4</v>
      </c>
      <c r="C11" s="67" t="str">
        <f>各施設設計業務総括表!C11</f>
        <v>駐輪場・ごみ置き場</v>
      </c>
      <c r="D11" s="62"/>
      <c r="E11" s="70"/>
      <c r="F11" s="70"/>
      <c r="G11" s="70"/>
      <c r="H11" s="70"/>
      <c r="I11" s="70"/>
      <c r="J11" s="67"/>
      <c r="K11" s="73" t="s">
        <v>39</v>
      </c>
      <c r="L11" s="75" t="s">
        <v>40</v>
      </c>
      <c r="M11" s="76"/>
      <c r="N11" s="77">
        <f>ROUNDDOWN(各施設設計業務総括表!N11*1.1,-4)</f>
        <v>540000</v>
      </c>
      <c r="O11" s="80"/>
    </row>
    <row r="12" spans="2:15" ht="23.25" customHeight="1">
      <c r="B12" s="62">
        <f>各施設設計業務総括表!B12</f>
        <v>5</v>
      </c>
      <c r="C12" s="67" t="str">
        <f>各施設設計業務総括表!C12</f>
        <v>自家用給油取扱所</v>
      </c>
      <c r="D12" s="62"/>
      <c r="E12" s="70"/>
      <c r="F12" s="70"/>
      <c r="G12" s="70"/>
      <c r="H12" s="70"/>
      <c r="I12" s="70"/>
      <c r="J12" s="67"/>
      <c r="K12" s="73" t="s">
        <v>39</v>
      </c>
      <c r="L12" s="75" t="s">
        <v>40</v>
      </c>
      <c r="M12" s="76"/>
      <c r="N12" s="77">
        <f>ROUNDDOWN(各施設設計業務総括表!N12*1.1,-4)</f>
        <v>900000</v>
      </c>
      <c r="O12" s="67"/>
    </row>
    <row r="13" spans="2:15" ht="23.25" customHeight="1">
      <c r="B13" s="60">
        <f>各施設設計業務総括表!B13</f>
        <v>0</v>
      </c>
      <c r="C13" s="66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>
        <f>各施設設計業務総括表!B14</f>
        <v>0</v>
      </c>
      <c r="C14" s="67">
        <f>各施設設計業務総括表!C14</f>
        <v>0</v>
      </c>
      <c r="D14" s="62"/>
      <c r="E14" s="70"/>
      <c r="F14" s="70"/>
      <c r="G14" s="70"/>
      <c r="H14" s="70"/>
      <c r="I14" s="70"/>
      <c r="J14" s="67"/>
      <c r="K14" s="73"/>
      <c r="L14" s="75"/>
      <c r="M14" s="76"/>
      <c r="N14" s="77"/>
      <c r="O14" s="67"/>
    </row>
    <row r="15" spans="2:15" ht="23.25" customHeight="1">
      <c r="B15" s="62">
        <f>各施設設計業務総括表!B15</f>
        <v>0</v>
      </c>
      <c r="C15" s="67">
        <f>各施設設計業務総括表!C15</f>
        <v>0</v>
      </c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2">
        <f>各施設設計業務総括表!B16</f>
        <v>0</v>
      </c>
      <c r="C16" s="67">
        <f>各施設設計業務総括表!C16</f>
        <v>0</v>
      </c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>
        <f>各施設設計業務総括表!B17</f>
        <v>0</v>
      </c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>
        <f>各施設設計業務総括表!B18</f>
        <v>0</v>
      </c>
      <c r="C18" s="67">
        <f>各施設設計業務総括表!C18</f>
        <v>0</v>
      </c>
      <c r="D18" s="62"/>
      <c r="E18" s="70"/>
      <c r="F18" s="70"/>
      <c r="G18" s="70"/>
      <c r="H18" s="70"/>
      <c r="I18" s="70"/>
      <c r="J18" s="67"/>
      <c r="K18" s="73"/>
      <c r="L18" s="75"/>
      <c r="M18" s="76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43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SUM(N7:N22)</f>
        <v>38430000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6">
    <mergeCell ref="D2:M2"/>
    <mergeCell ref="D5:J5"/>
    <mergeCell ref="B7:C7"/>
    <mergeCell ref="B13:C13"/>
    <mergeCell ref="B17:C17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Q59"/>
  <sheetViews>
    <sheetView showZeros="0" view="pageBreakPreview" topLeftCell="B1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" width="9.00390625" style="57" bestFit="1" customWidth="1"/>
    <col min="17" max="17" width="20.50390625" style="57" customWidth="1"/>
    <col min="18" max="16384" width="9.00390625" style="57" bestFit="1" customWidth="1"/>
  </cols>
  <sheetData>
    <row r="2" spans="2:17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7">
      <c r="O3" s="57" t="s">
        <v>26</v>
      </c>
    </row>
    <row r="4" spans="2:17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7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7" ht="23.25" customHeight="1">
      <c r="B6" s="61" t="str">
        <f>'実施設計業務内訳書（総括）'!B9</f>
        <v>Ⅲ</v>
      </c>
      <c r="C6" s="65" t="str">
        <f>'実施設計業務内訳書（総括）'!C9</f>
        <v>技術料等経費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7" ht="23.25" customHeight="1">
      <c r="B7" s="60" t="str">
        <f>各施設設計業務総括表!B7</f>
        <v>新築</v>
      </c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7" ht="23.25" customHeight="1">
      <c r="B8" s="62">
        <f>各施設設計業務総括表!B8</f>
        <v>1</v>
      </c>
      <c r="C8" s="67" t="str">
        <f>各施設設計業務総括表!C8</f>
        <v>庁舎</v>
      </c>
      <c r="D8" s="62"/>
      <c r="E8" s="70"/>
      <c r="F8" s="70"/>
      <c r="G8" s="70"/>
      <c r="H8" s="70"/>
      <c r="I8" s="70"/>
      <c r="J8" s="67"/>
      <c r="K8" s="73" t="s">
        <v>39</v>
      </c>
      <c r="L8" s="75" t="s">
        <v>40</v>
      </c>
      <c r="M8" s="76"/>
      <c r="N8" s="77">
        <f>ROUNDDOWN((各施設設計業務総括表!N8+諸経費計算書!N8)*0.15,-4)</f>
        <v>9920000</v>
      </c>
      <c r="O8" s="67"/>
      <c r="Q8" s="79"/>
    </row>
    <row r="9" spans="2:17" ht="23.25" customHeight="1">
      <c r="B9" s="62">
        <f>各施設設計業務総括表!B9</f>
        <v>2</v>
      </c>
      <c r="C9" s="67" t="str">
        <f>各施設設計業務総括表!C9</f>
        <v>防災倉庫</v>
      </c>
      <c r="D9" s="62"/>
      <c r="E9" s="70"/>
      <c r="F9" s="70"/>
      <c r="G9" s="70"/>
      <c r="H9" s="70"/>
      <c r="I9" s="70"/>
      <c r="J9" s="67"/>
      <c r="K9" s="73" t="s">
        <v>39</v>
      </c>
      <c r="L9" s="75" t="s">
        <v>40</v>
      </c>
      <c r="M9" s="76"/>
      <c r="N9" s="77">
        <f>ROUNDDOWN((各施設設計業務総括表!N9+諸経費計算書!N9)*0.15,-4)</f>
        <v>340000</v>
      </c>
      <c r="O9" s="80"/>
      <c r="Q9" s="79"/>
    </row>
    <row r="10" spans="2:17" ht="23.25" customHeight="1">
      <c r="B10" s="62">
        <f>各施設設計業務総括表!B10</f>
        <v>3</v>
      </c>
      <c r="C10" s="67" t="str">
        <f>各施設設計業務総括表!C10</f>
        <v>救助訓練棟</v>
      </c>
      <c r="D10" s="62"/>
      <c r="E10" s="70"/>
      <c r="F10" s="70"/>
      <c r="G10" s="70"/>
      <c r="H10" s="70"/>
      <c r="I10" s="70"/>
      <c r="J10" s="67"/>
      <c r="K10" s="73" t="s">
        <v>39</v>
      </c>
      <c r="L10" s="75" t="s">
        <v>40</v>
      </c>
      <c r="M10" s="76"/>
      <c r="N10" s="77">
        <f>ROUNDDOWN((各施設設計業務総括表!N10+諸経費計算書!N10)*0.15,-4)</f>
        <v>320000</v>
      </c>
      <c r="O10" s="67"/>
      <c r="Q10" s="79"/>
    </row>
    <row r="11" spans="2:17" ht="23.25" customHeight="1">
      <c r="B11" s="62">
        <f>各施設設計業務総括表!B11</f>
        <v>4</v>
      </c>
      <c r="C11" s="67" t="str">
        <f>各施設設計業務総括表!C11</f>
        <v>駐輪場・ごみ置き場</v>
      </c>
      <c r="D11" s="62"/>
      <c r="E11" s="70"/>
      <c r="F11" s="70"/>
      <c r="G11" s="70"/>
      <c r="H11" s="70"/>
      <c r="I11" s="70"/>
      <c r="J11" s="67"/>
      <c r="K11" s="73" t="s">
        <v>39</v>
      </c>
      <c r="L11" s="75" t="s">
        <v>40</v>
      </c>
      <c r="M11" s="76"/>
      <c r="N11" s="77">
        <f>ROUNDDOWN((各施設設計業務総括表!N11+諸経費計算書!N11)*0.15,-4)</f>
        <v>150000</v>
      </c>
      <c r="O11" s="80"/>
      <c r="Q11" s="79"/>
    </row>
    <row r="12" spans="2:17" ht="23.25" customHeight="1">
      <c r="B12" s="62">
        <f>各施設設計業務総括表!B12</f>
        <v>5</v>
      </c>
      <c r="C12" s="67" t="str">
        <f>各施設設計業務総括表!C12</f>
        <v>自家用給油取扱所</v>
      </c>
      <c r="D12" s="62"/>
      <c r="E12" s="70"/>
      <c r="F12" s="70"/>
      <c r="G12" s="70"/>
      <c r="H12" s="70"/>
      <c r="I12" s="70"/>
      <c r="J12" s="67"/>
      <c r="K12" s="73" t="s">
        <v>39</v>
      </c>
      <c r="L12" s="75" t="s">
        <v>40</v>
      </c>
      <c r="M12" s="76"/>
      <c r="N12" s="77">
        <f>ROUNDDOWN((各施設設計業務総括表!N12+諸経費計算書!N12)*0.15,-4)</f>
        <v>250000</v>
      </c>
      <c r="O12" s="67"/>
      <c r="Q12" s="79"/>
    </row>
    <row r="13" spans="2:17" ht="23.25" customHeight="1">
      <c r="B13" s="60">
        <f>各施設設計業務総括表!B13</f>
        <v>0</v>
      </c>
      <c r="C13" s="66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7" ht="23.25" customHeight="1">
      <c r="B14" s="62">
        <f>各施設設計業務総括表!B14</f>
        <v>0</v>
      </c>
      <c r="C14" s="67">
        <f>各施設設計業務総括表!C14</f>
        <v>0</v>
      </c>
      <c r="D14" s="62"/>
      <c r="E14" s="70"/>
      <c r="F14" s="70"/>
      <c r="G14" s="70"/>
      <c r="H14" s="70"/>
      <c r="I14" s="70"/>
      <c r="J14" s="67"/>
      <c r="K14" s="73"/>
      <c r="L14" s="75"/>
      <c r="M14" s="76"/>
      <c r="N14" s="77"/>
      <c r="O14" s="67"/>
    </row>
    <row r="15" spans="2:17" ht="23.25" customHeight="1">
      <c r="B15" s="62">
        <f>各施設設計業務総括表!B15</f>
        <v>0</v>
      </c>
      <c r="C15" s="67">
        <f>各施設設計業務総括表!C15</f>
        <v>0</v>
      </c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7" ht="23.25" customHeight="1">
      <c r="B16" s="62">
        <f>各施設設計業務総括表!B16</f>
        <v>0</v>
      </c>
      <c r="C16" s="67">
        <f>各施設設計業務総括表!C16</f>
        <v>0</v>
      </c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>
        <f>各施設設計業務総括表!B17</f>
        <v>0</v>
      </c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>
        <f>各施設設計業務総括表!B18</f>
        <v>0</v>
      </c>
      <c r="C18" s="67">
        <f>各施設設計業務総括表!C18</f>
        <v>0</v>
      </c>
      <c r="D18" s="62"/>
      <c r="E18" s="70"/>
      <c r="F18" s="70"/>
      <c r="G18" s="70"/>
      <c r="H18" s="70"/>
      <c r="I18" s="70"/>
      <c r="J18" s="67"/>
      <c r="K18" s="73"/>
      <c r="L18" s="75"/>
      <c r="M18" s="76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43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SUM(N7:N22)</f>
        <v>10980000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6">
    <mergeCell ref="D2:M2"/>
    <mergeCell ref="D5:J5"/>
    <mergeCell ref="B7:C7"/>
    <mergeCell ref="B13:C13"/>
    <mergeCell ref="B17:C17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O59"/>
  <sheetViews>
    <sheetView showZeros="0" view="pageBreakPreview" topLeftCell="B1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2" spans="2:15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26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5" ht="23.25" customHeight="1">
      <c r="B6" s="61" t="str">
        <f>'実施設計業務内訳書（総括）'!B10</f>
        <v>Ⅳ</v>
      </c>
      <c r="C6" s="65" t="str">
        <f>'実施設計業務内訳書（総括）'!C10</f>
        <v>特別経費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0"/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28</v>
      </c>
      <c r="D8" s="62" t="s">
        <v>55</v>
      </c>
      <c r="E8" s="70"/>
      <c r="F8" s="70"/>
      <c r="G8" s="70"/>
      <c r="H8" s="70"/>
      <c r="I8" s="70"/>
      <c r="J8" s="67"/>
      <c r="K8" s="73" t="s">
        <v>39</v>
      </c>
      <c r="L8" s="75" t="s">
        <v>40</v>
      </c>
      <c r="M8" s="76"/>
      <c r="N8" s="77">
        <v>720000</v>
      </c>
      <c r="O8" s="67"/>
    </row>
    <row r="9" spans="2:15" ht="23.25" customHeight="1">
      <c r="B9" s="60"/>
      <c r="C9" s="67" t="s">
        <v>20</v>
      </c>
      <c r="D9" s="62" t="s">
        <v>3</v>
      </c>
      <c r="E9" s="70"/>
      <c r="F9" s="70"/>
      <c r="G9" s="70"/>
      <c r="H9" s="70"/>
      <c r="I9" s="70"/>
      <c r="J9" s="67"/>
      <c r="K9" s="73" t="s">
        <v>39</v>
      </c>
      <c r="L9" s="75" t="s">
        <v>40</v>
      </c>
      <c r="M9" s="76"/>
      <c r="N9" s="77">
        <v>8400000</v>
      </c>
      <c r="O9" s="80"/>
    </row>
    <row r="10" spans="2:15" ht="23.25" customHeight="1">
      <c r="B10" s="60"/>
      <c r="C10" s="67"/>
      <c r="D10" s="62"/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7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7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2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2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43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SUM(N7:N22)</f>
        <v>9120000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7:C7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O59"/>
  <sheetViews>
    <sheetView showZeros="0" view="pageBreakPreview" topLeftCell="B4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2" spans="2:15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26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5" ht="23.25" customHeight="1">
      <c r="B6" s="61" t="str">
        <f>'実施設計業務内訳書（総括）'!B7</f>
        <v>Ⅰ</v>
      </c>
      <c r="C6" s="65" t="str">
        <f>'実施設計業務内訳書（総括）'!C7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各施設設計業務総括表!B8</f>
        <v>1</v>
      </c>
      <c r="C7" s="67" t="str">
        <f>各施設設計業務総括表!C8</f>
        <v>庁舎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57</v>
      </c>
      <c r="D8" s="62"/>
      <c r="E8" s="70"/>
      <c r="F8" s="70"/>
      <c r="G8" s="70"/>
      <c r="H8" s="70"/>
      <c r="I8" s="70"/>
      <c r="J8" s="67"/>
      <c r="K8" s="73" t="s">
        <v>49</v>
      </c>
      <c r="L8" s="75" t="s">
        <v>11</v>
      </c>
      <c r="M8" s="76">
        <v>32800</v>
      </c>
      <c r="N8" s="77">
        <f>K8*M8</f>
        <v>24895200</v>
      </c>
      <c r="O8" s="67"/>
    </row>
    <row r="9" spans="2:15" ht="23.25" customHeight="1">
      <c r="B9" s="62"/>
      <c r="C9" s="67" t="s">
        <v>22</v>
      </c>
      <c r="D9" s="62"/>
      <c r="E9" s="70"/>
      <c r="F9" s="70"/>
      <c r="G9" s="70"/>
      <c r="H9" s="70"/>
      <c r="I9" s="70"/>
      <c r="J9" s="67"/>
      <c r="K9" s="73" t="s">
        <v>17</v>
      </c>
      <c r="L9" s="75" t="s">
        <v>11</v>
      </c>
      <c r="M9" s="76">
        <v>32800</v>
      </c>
      <c r="N9" s="77">
        <f>K9*M9</f>
        <v>6609200</v>
      </c>
      <c r="O9" s="80"/>
    </row>
    <row r="10" spans="2:15" ht="23.25" customHeight="1">
      <c r="B10" s="62"/>
      <c r="C10" s="67"/>
      <c r="D10" s="87" t="s">
        <v>27</v>
      </c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87" t="s">
        <v>18</v>
      </c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87" t="s">
        <v>58</v>
      </c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87" t="s">
        <v>54</v>
      </c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87" t="s">
        <v>37</v>
      </c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87" t="s">
        <v>41</v>
      </c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87" t="s">
        <v>15</v>
      </c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87" t="s">
        <v>13</v>
      </c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87" t="s">
        <v>0</v>
      </c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87" t="s">
        <v>33</v>
      </c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43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31504400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O59"/>
  <sheetViews>
    <sheetView showZeros="0" view="pageBreakPreview" topLeftCell="B1" zoomScaleSheetLayoutView="100" workbookViewId="0">
      <selection activeCell="M9" sqref="M9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2" spans="2:15">
      <c r="C2" s="57" t="s">
        <v>24</v>
      </c>
      <c r="D2" s="57" t="str">
        <f>表紙!B8</f>
        <v>令和５年度　小山消防署庁舎等建設事業　（実施設計業務）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26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29</v>
      </c>
      <c r="D5" s="60" t="s">
        <v>30</v>
      </c>
      <c r="E5" s="64"/>
      <c r="F5" s="64"/>
      <c r="G5" s="64"/>
      <c r="H5" s="64"/>
      <c r="I5" s="64"/>
      <c r="J5" s="66"/>
      <c r="K5" s="72" t="s">
        <v>32</v>
      </c>
      <c r="L5" s="75" t="s">
        <v>7</v>
      </c>
      <c r="M5" s="64" t="s">
        <v>5</v>
      </c>
      <c r="N5" s="75" t="s">
        <v>1</v>
      </c>
      <c r="O5" s="66" t="s">
        <v>4</v>
      </c>
    </row>
    <row r="6" spans="2:15" ht="23.25" customHeight="1">
      <c r="B6" s="61" t="str">
        <f>'実施設計業務内訳書（総括）'!B7</f>
        <v>Ⅰ</v>
      </c>
      <c r="C6" s="65" t="str">
        <f>'実施設計業務内訳書（総括）'!C7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各施設設計業務総括表!B9</f>
        <v>2</v>
      </c>
      <c r="C7" s="67" t="str">
        <f>各施設設計業務総括表!C9</f>
        <v>防災倉庫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57</v>
      </c>
      <c r="D8" s="62"/>
      <c r="E8" s="70"/>
      <c r="F8" s="70"/>
      <c r="G8" s="70"/>
      <c r="H8" s="70"/>
      <c r="I8" s="70"/>
      <c r="J8" s="67"/>
      <c r="K8" s="73" t="s">
        <v>23</v>
      </c>
      <c r="L8" s="75" t="s">
        <v>11</v>
      </c>
      <c r="M8" s="76">
        <v>32800</v>
      </c>
      <c r="N8" s="77">
        <f>K8*M8</f>
        <v>688800</v>
      </c>
      <c r="O8" s="67"/>
    </row>
    <row r="9" spans="2:15" ht="23.25" customHeight="1">
      <c r="B9" s="62"/>
      <c r="C9" s="67" t="s">
        <v>22</v>
      </c>
      <c r="D9" s="62"/>
      <c r="E9" s="70"/>
      <c r="F9" s="70"/>
      <c r="G9" s="70"/>
      <c r="H9" s="70"/>
      <c r="I9" s="70"/>
      <c r="J9" s="67"/>
      <c r="K9" s="73" t="s">
        <v>2</v>
      </c>
      <c r="L9" s="75" t="s">
        <v>11</v>
      </c>
      <c r="M9" s="76">
        <v>32800</v>
      </c>
      <c r="N9" s="77">
        <f>K9*M9</f>
        <v>393600</v>
      </c>
      <c r="O9" s="80"/>
    </row>
    <row r="10" spans="2:15" ht="23.25" customHeight="1">
      <c r="B10" s="62"/>
      <c r="C10" s="67"/>
      <c r="D10" s="87" t="s">
        <v>27</v>
      </c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43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1082400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表紙</vt:lpstr>
      <vt:lpstr>実施設計総括表</vt:lpstr>
      <vt:lpstr>実施設計業務内訳書（総括）</vt:lpstr>
      <vt:lpstr>各施設設計業務総括表</vt:lpstr>
      <vt:lpstr>諸経費計算書</vt:lpstr>
      <vt:lpstr>各施設技術料経費計算書</vt:lpstr>
      <vt:lpstr>建築施設特別経費</vt:lpstr>
      <vt:lpstr>庁舎直接人件費</vt:lpstr>
      <vt:lpstr>防災倉庫直接人件費費</vt:lpstr>
      <vt:lpstr>訓練棟直接人件費</vt:lpstr>
      <vt:lpstr>ごみ自転車等直接人件費</vt:lpstr>
      <vt:lpstr>給油施設直接人件費　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567</cp:lastModifiedBy>
  <cp:lastPrinted>2022-12-21T02:36:35Z</cp:lastPrinted>
  <dcterms:created xsi:type="dcterms:W3CDTF">2006-11-25T09:16:15Z</dcterms:created>
  <dcterms:modified xsi:type="dcterms:W3CDTF">2023-10-20T04:48:52Z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2023-10-20T04:48:52Z</vt:filetime>
  </property>
</Properties>
</file>